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Меню" sheetId="1" r:id="rId1"/>
    <sheet name="Металлочерепица" sheetId="2" r:id="rId2"/>
    <sheet name="Гибкая черепица" sheetId="3" r:id="rId3"/>
    <sheet name="Сайдинг" sheetId="4" r:id="rId4"/>
    <sheet name="Ондулин" sheetId="5" r:id="rId5"/>
    <sheet name="Цокольный сайдинг" sheetId="6" r:id="rId6"/>
    <sheet name="Водостоки" sheetId="7" r:id="rId7"/>
    <sheet name="Комплектующие" sheetId="8" r:id="rId8"/>
    <sheet name="Velux" sheetId="9" r:id="rId9"/>
    <sheet name="Fakro" sheetId="10" r:id="rId10"/>
    <sheet name="Софиты" sheetId="11" r:id="rId11"/>
    <sheet name="HAUBERK" sheetId="12" r:id="rId12"/>
    <sheet name="Кровельная вентиляция" sheetId="13" r:id="rId13"/>
  </sheets>
  <definedNames>
    <definedName name="___xlnm_Print_Area_10">'Fakro'!$A$1:$R$42</definedName>
    <definedName name="__xlnm_Print_Area_10">'Fakro'!$A$1:$R$42</definedName>
    <definedName name="_xlnm_Print_Area_10">'Fakro'!$A$1:$R$42</definedName>
    <definedName name="_xlnm.Print_Area" localSheetId="9">'Fakro'!$A$1:$R$42</definedName>
  </definedNames>
  <calcPr fullCalcOnLoad="1"/>
</workbook>
</file>

<file path=xl/sharedStrings.xml><?xml version="1.0" encoding="utf-8"?>
<sst xmlns="http://schemas.openxmlformats.org/spreadsheetml/2006/main" count="1846" uniqueCount="892">
  <si>
    <t xml:space="preserve">   </t>
  </si>
  <si>
    <t>Прайс лист на кровельные и фасадные материалы</t>
  </si>
  <si>
    <t>Гибкая черепица</t>
  </si>
  <si>
    <t>Сайдинг</t>
  </si>
  <si>
    <t>Водосточные системы</t>
  </si>
  <si>
    <t>Софит</t>
  </si>
  <si>
    <t>Кровельная вентиляция</t>
  </si>
  <si>
    <t>TEGOLA</t>
  </si>
  <si>
    <t>ВИНИЛОН</t>
  </si>
  <si>
    <t>ТехноНиколь</t>
  </si>
  <si>
    <t>Aquasystem</t>
  </si>
  <si>
    <t>VILPE</t>
  </si>
  <si>
    <t>DOCKE</t>
  </si>
  <si>
    <t>Престиж (МеталлПрофиль)</t>
  </si>
  <si>
    <t>ТЕХНОНИКОЛЬ</t>
  </si>
  <si>
    <t>KATEPAL</t>
  </si>
  <si>
    <t>MITTEN</t>
  </si>
  <si>
    <t>KROVENT</t>
  </si>
  <si>
    <t>SHINGLAS</t>
  </si>
  <si>
    <t>GRAND LINE</t>
  </si>
  <si>
    <t>GrandLine</t>
  </si>
  <si>
    <t>RUFLEX</t>
  </si>
  <si>
    <t>NORDSIDE</t>
  </si>
  <si>
    <t>FineBer</t>
  </si>
  <si>
    <t>Сайдинг Дачный</t>
  </si>
  <si>
    <t>Металлочерепица</t>
  </si>
  <si>
    <t>Цокольный сайдинг</t>
  </si>
  <si>
    <t>Пароизоляция</t>
  </si>
  <si>
    <t>Мансардные окна</t>
  </si>
  <si>
    <t>Фасадная плитка</t>
  </si>
  <si>
    <t>RUUKKI</t>
  </si>
  <si>
    <t>DOCKE-R</t>
  </si>
  <si>
    <t>Снегозадержатели</t>
  </si>
  <si>
    <t>VELUX</t>
  </si>
  <si>
    <t>ТЕХНОНИКОЛЬ HAUBERK</t>
  </si>
  <si>
    <t>STYNERGY</t>
  </si>
  <si>
    <t>Утеплители</t>
  </si>
  <si>
    <t>FAKRO</t>
  </si>
  <si>
    <t>МеталлПрофиль</t>
  </si>
  <si>
    <t>ОСП</t>
  </si>
  <si>
    <t xml:space="preserve"> </t>
  </si>
  <si>
    <t>ФАСАЙДИНГ «ДАЧНЫЙ»</t>
  </si>
  <si>
    <t>Ондулин</t>
  </si>
  <si>
    <t>СаnadaRidge</t>
  </si>
  <si>
    <t>VOX</t>
  </si>
  <si>
    <t xml:space="preserve">    </t>
  </si>
  <si>
    <t>МEТАЛЛОЧЕРЕПИЦА</t>
  </si>
  <si>
    <t>Название/
толщина металла</t>
  </si>
  <si>
    <t>Марка</t>
  </si>
  <si>
    <t>Цена на сайте
розница</t>
  </si>
  <si>
    <t>Цена на сайте
для дилера</t>
  </si>
  <si>
    <t>Stynergy</t>
  </si>
  <si>
    <t>возврат в главное меню</t>
  </si>
  <si>
    <t>Stynergy (Стинерджи)  0,5 мм</t>
  </si>
  <si>
    <t>Стальной бархат матовый п/э: Коричневый 8017, зелёный 6005, вишня 3005</t>
  </si>
  <si>
    <t>уточняйте у менеджера</t>
  </si>
  <si>
    <t>Corrundum50: 7024, 3005, 32, 6005, 8017</t>
  </si>
  <si>
    <t>Stynergy (Стинерджи) 0.4 мм</t>
  </si>
  <si>
    <t>П/э: Коричневый 8017, Зелёный 6005, Вишня 3005</t>
  </si>
  <si>
    <t>Комплектующие к металлочерепице Stynergy 0,4 П/Э</t>
  </si>
  <si>
    <t>Ветровая широкая п/э 0,4 сталь  2м</t>
  </si>
  <si>
    <t>Карниз п/э 0,4 сталь 2м</t>
  </si>
  <si>
    <t>Конек прямоугольный п/э 0,4 сталь  2м</t>
  </si>
  <si>
    <t>Ендова п/э 0,4 сталь  2м</t>
  </si>
  <si>
    <t>Разжелобок п/э 0,4 сталь 2м</t>
  </si>
  <si>
    <t>Примыкание п/э 0,4 сталь  2м</t>
  </si>
  <si>
    <t>Металл Профиль Prisma (Призма) 0,5мм</t>
  </si>
  <si>
    <t>Полиуретановое покрытие , максимальная политра цветов</t>
  </si>
  <si>
    <t>Металл Профиль 0,4 мм</t>
  </si>
  <si>
    <t>П/э: Коричневый 8017, Вишня 3005</t>
  </si>
  <si>
    <t>Металл Профиль  0,5 мм</t>
  </si>
  <si>
    <t>Norman: Коричневый 8017, Вишня 3005, Зелёный 6005, RR32</t>
  </si>
  <si>
    <t>Комплектующие к металлочерепице МеталлПрофиль 0,5 П/Э</t>
  </si>
  <si>
    <t>Ветровая широкая п/э 0,5 сталь 2м</t>
  </si>
  <si>
    <t>П/Э Коричневый 8017, Серо-коричневый RR 32, Вишневый 3005, Зелёный 6005</t>
  </si>
  <si>
    <t>Карниз п/э  0,5 сталь 2м</t>
  </si>
  <si>
    <t>Конёк прямоугольный п/э 0,5 сталь 2м</t>
  </si>
  <si>
    <t>Ендова п/э  0,5 сталь  2м</t>
  </si>
  <si>
    <t>Разжелобок п/э  0,5 сталь  2м</t>
  </si>
  <si>
    <t>Примыкание п/э  0,5 сталь 2м</t>
  </si>
  <si>
    <t>Конек п/круг МП п/э 0,5 сталь 2м</t>
  </si>
  <si>
    <t>Комплектующие к металлочерепице МеталлПрофиль 0,4 П/Э</t>
  </si>
  <si>
    <t>Ветровая широкая п/э 0,4 сталь 2м</t>
  </si>
  <si>
    <t>Карниз п/э  0,4 сталь 2м</t>
  </si>
  <si>
    <t>Конёк прямоугольный п/э 0,4 сталь 2м</t>
  </si>
  <si>
    <t>Ендова п/э  0,4 сталь  2м</t>
  </si>
  <si>
    <t>Разжелобок п/э  0,4 сталь  2м</t>
  </si>
  <si>
    <t>Примыкание п/э  0,4 сталь 2м</t>
  </si>
  <si>
    <t>Grand Line</t>
  </si>
  <si>
    <t>Профиль Классик</t>
  </si>
  <si>
    <t xml:space="preserve">Grand Line Atlas  </t>
  </si>
  <si>
    <t xml:space="preserve">Красное вино RAL 3005 , Красно-коричневый RAL 3011 , Сигнально-синий RAL 5005 , Зелёный мох RAL 6005, Мокрый асфальт RAL 7024, Шоколад RAL 8017 , Сигнально-белый RAL9003, Тёмно-коричневый RAL 8019 </t>
  </si>
  <si>
    <t xml:space="preserve">Grand Line Calority Print  </t>
  </si>
  <si>
    <t>Античный дуб (Antique Dub), Золотой дуб (Golden Dub), Бразильская вишня (Cherry Wood), Кортен сталь (Corten), Камень (Fine Stone), Песчаник (Sand Stone), Белёный дуб (White Dub)</t>
  </si>
  <si>
    <t>Grand Line Quarzit Lite</t>
  </si>
  <si>
    <t>Красное вино RAL 3005 , Сигнально-синий RAL 5005 , Зелёный мох RAL 6005, Мокрый асфальт RAL 7024, Шоколад RAL 8017 , Тёмно-коричневый RAL 8019 , Хромовая зелень RAL 6020 , Чёрный RAL 9005</t>
  </si>
  <si>
    <t>Grand Line Quarzit</t>
  </si>
  <si>
    <t>Красное вино RAL 3005 , Терракота RAL 8004 , Хромовая зелень RAL 6020 , Зелёный мох RAL 6005, Мокрый асфальт RAL 7024, Шоколад RAL 8017 , Сигнально-белый RAL9003, Тёмно-коричневый RAL 8019 , Медь (Cuprum Steel)</t>
  </si>
  <si>
    <t>Safary</t>
  </si>
  <si>
    <t>Safary brown , Safary orange</t>
  </si>
  <si>
    <t>Satin</t>
  </si>
  <si>
    <t>Красное вино RAL 3005 , Оксидно-красный RAL 3009 , Красно-коричневый RAL 3011 , Сигнально-синий RAL 5005 , Зелёный мох RAL 6005, Мокрый асфальт RAL 7024, Сигнально-серый RAL 7004 , Терракота RAL 8004 Шоколад RAL 8017 , Тёмно-коричневый RAL 8019 , Хромовая зелень RAL 6020 , Сигнально белый RAL 9003</t>
  </si>
  <si>
    <t>Velur</t>
  </si>
  <si>
    <t>Красное вино RAL 3005 , Красно-коричневый RAL 3011 , Зелёный мох RAL 6005, Мокрый асфальт RAL 7024, Терракота RAL 8004 ,  Шоколад RAL 8017 , Тёмно-коричневый RAL 8019 , Хромовая зелень RAL 6020 , Чёрный RAL 9005</t>
  </si>
  <si>
    <t>Профиль Кантри-Kredo NEW</t>
  </si>
  <si>
    <t xml:space="preserve">         ГИБКАЯ ЧЕРЕПИЦА</t>
  </si>
  <si>
    <t xml:space="preserve">   Гибкая черепица TEGOLA, коллекция NORDIC (Италия-Россия) </t>
  </si>
  <si>
    <t>Наименование</t>
  </si>
  <si>
    <t>Цена на сайте
розница (м²)</t>
  </si>
  <si>
    <t xml:space="preserve">Цена на сайте
для дилера  (м²) </t>
  </si>
  <si>
    <t>Классик</t>
  </si>
  <si>
    <t>Зелёный, Коричневый, Красный, Сланцевый, Серый, Терракот</t>
  </si>
  <si>
    <t>Tegola</t>
  </si>
  <si>
    <t>Синий</t>
  </si>
  <si>
    <t xml:space="preserve"> Антик </t>
  </si>
  <si>
    <t>Зеленый, Коричневый, Красный, Сланцевый, Терракот</t>
  </si>
  <si>
    <t>Антик синий</t>
  </si>
  <si>
    <t xml:space="preserve">  Нордик  (шестигранник с отливом)</t>
  </si>
  <si>
    <t>Зеленый, Коричневый, Красный, Сланцевый, Серый, Терракот</t>
  </si>
  <si>
    <t>Альпин (оригинальная прямоугольная форма)</t>
  </si>
  <si>
    <t>Аляска (ламинированная двухслойная черепица)</t>
  </si>
  <si>
    <t>Терракот, Темный сланец, Дерево, Коричневый</t>
  </si>
  <si>
    <t xml:space="preserve">                   TEGOLA, коллекция NOBIL TILE (Италия-Россия) </t>
  </si>
  <si>
    <t>Акцент</t>
  </si>
  <si>
    <t>Дерево, красно-коричневый, серо-коричневый, темно-красный</t>
  </si>
  <si>
    <t>Верона</t>
  </si>
  <si>
    <t>Коричневый, красный с отливом, темно-серый</t>
  </si>
  <si>
    <t>Вест</t>
  </si>
  <si>
    <t>Красно-коричневый, светло-коричневый, темно-красный, тмно-серый, терракота</t>
  </si>
  <si>
    <t>Лофт</t>
  </si>
  <si>
    <t>Дерево, красно-коричневый, серо-коричневый</t>
  </si>
  <si>
    <t>Шервурд</t>
  </si>
  <si>
    <t>Дерево, темно-серый, терракота</t>
  </si>
  <si>
    <t>Подкладочные ковры и ендовы Tegola</t>
  </si>
  <si>
    <t>Подкладочный ковер Сейфити Бейз 2 (рул.1х15м)</t>
  </si>
  <si>
    <t xml:space="preserve">без полосы
</t>
  </si>
  <si>
    <t>Ендова (1х10м)</t>
  </si>
  <si>
    <t xml:space="preserve">Зелёная,коричневая,
красная,терракотовая,серая.
</t>
  </si>
  <si>
    <t xml:space="preserve">Синяя
</t>
  </si>
  <si>
    <t>Металлические планки</t>
  </si>
  <si>
    <t>Толщину стали,покрытие,производителя и цену по каждой   металлической планке уточняйте у менеджера.</t>
  </si>
  <si>
    <t xml:space="preserve">                 Гибкая черепица КАТЕPAL (Финляндия) </t>
  </si>
  <si>
    <t>Цена на сайте
розница(м²)</t>
  </si>
  <si>
    <t>Цена на сайте
для дилера(м²)</t>
  </si>
  <si>
    <t xml:space="preserve"> KATRILLI  (шестигранник с тенью)</t>
  </si>
  <si>
    <t>Осенне-красный, Кора дерева,
Зелень моховая, Серый, Дюна</t>
  </si>
  <si>
    <t xml:space="preserve">  JAZZI     (шестигранник с отливом)</t>
  </si>
  <si>
    <t>Красный, Коричневый, Зелёный,
Медный, Серый</t>
  </si>
  <si>
    <t xml:space="preserve">      KL     (шестигранник однотонный)</t>
  </si>
  <si>
    <t>Коричневый</t>
  </si>
  <si>
    <t xml:space="preserve"> Серый, Красный, Зелёный</t>
  </si>
  <si>
    <t xml:space="preserve">  ROCKY</t>
  </si>
  <si>
    <t xml:space="preserve">Махагон,  Гранит, Балтика, Спелый Каштан, Терракот, Медный отлив, Золотой песок, Дюна, Серый агат, Тайга, Южный Оникс, </t>
  </si>
  <si>
    <t>Голубая лагуна</t>
  </si>
  <si>
    <t xml:space="preserve">  FOXY (ромбовидная форма)</t>
  </si>
  <si>
    <t>Красный, Коричневый, 
Темно-серый</t>
  </si>
  <si>
    <t xml:space="preserve">   3T</t>
  </si>
  <si>
    <t>AMBIENT</t>
  </si>
  <si>
    <t>Аравийское дерево, Темная охра</t>
  </si>
  <si>
    <t>Серебристый корал, Мускатный орех</t>
  </si>
  <si>
    <t>Конек-карниз KATEPAL</t>
  </si>
  <si>
    <t xml:space="preserve">Роки-Серый агат, Дж/Катр/Роки-Лишайник, Роки-Дюна, Дж/Катр/Роки/Фокси-Зелёный, Дж/Катр/Роки/Фокси-Коричневый, Дж/Катр/Роки/Фокси-Красный, Роки/Джаззи-Медный, КЛ-Красный, Фокси-Светло-серый, КЛ-Коричневый, Роки синий/Голубая лагуна, КЛ-Чёрный, КЛ-Зелёный, Роки-осение листья, Роки-Махаон, Амбиент-Тёмная охра, Роки/Фокси-Серый, Роки-Южный оникс, Дж/Катр/Роки-Иней,  Дж/Катр/Роки-Золотой песок. </t>
  </si>
  <si>
    <t xml:space="preserve">КАTEPAL
</t>
  </si>
  <si>
    <t>Подкладочные ковры и ендовы KАТЕPAL</t>
  </si>
  <si>
    <t>Подкладочный ковер KATEPAL U-EL самоклеющийся 60/2200 (20м2)</t>
  </si>
  <si>
    <t xml:space="preserve">КАTEPAL     
</t>
  </si>
  <si>
    <t>Подкладочный ковер KATEPAL K-EL 60/2200 (15м2)</t>
  </si>
  <si>
    <t>Золотой песок, Синяя, Терракота, Серая, Медная, Красная,  Коричневая, Зелёная, Дюна, Махаон, Осенние листья, Чёрная, Южный оникс.</t>
  </si>
  <si>
    <t xml:space="preserve">Ендовы КАTEPAL     
</t>
  </si>
  <si>
    <t>Герметик КАТЕPAL</t>
  </si>
  <si>
    <t>Клей к-36 катепал 0,3 л</t>
  </si>
  <si>
    <t>Клей к-36 катепал 3 л</t>
  </si>
  <si>
    <t>Клей к-36 катепал 10 л</t>
  </si>
  <si>
    <t>Толщину стали,покрытие,производителя и цену по каждой планке металлической планке уточняйте у менеджера.</t>
  </si>
  <si>
    <r>
      <t xml:space="preserve">            </t>
    </r>
    <r>
      <rPr>
        <b/>
        <sz val="24"/>
        <color indexed="10"/>
        <rFont val="Arial Cyr"/>
        <family val="2"/>
      </rPr>
      <t xml:space="preserve">     Гибкая черепица ШИНГЛАС (Россия) </t>
    </r>
  </si>
  <si>
    <t>Цена на сайте
(м²)</t>
  </si>
  <si>
    <t>Серия ФИНСКАЯ</t>
  </si>
  <si>
    <t>Финская черепица</t>
  </si>
  <si>
    <t>ШИНГЛАС</t>
  </si>
  <si>
    <t>Серия КЛАССИК</t>
  </si>
  <si>
    <t>Коллекция КАДРИЛЬ (Соната)</t>
  </si>
  <si>
    <t>Коллекция МОДЕРН</t>
  </si>
  <si>
    <t>Коллекция РУМБА (Аккорд)</t>
  </si>
  <si>
    <t>Коллекция ТАНГО</t>
  </si>
  <si>
    <t>Коллекция ФЛАМЕНКО</t>
  </si>
  <si>
    <t>Серия УЛЬТРА (СБС-модифицированный битум)</t>
  </si>
  <si>
    <t>Коллекция ФОКСТРОТ</t>
  </si>
  <si>
    <t>Коллекция САМБА</t>
  </si>
  <si>
    <t>Серия Кантри ламинированная</t>
  </si>
  <si>
    <t>Коллекция Кантри ламинированная</t>
  </si>
  <si>
    <t>Серия  Ранчо ламинированная</t>
  </si>
  <si>
    <t>Коллекция  Ранчо ламинированная</t>
  </si>
  <si>
    <t>Серия ДЖАЗ ламинированная</t>
  </si>
  <si>
    <t>Коллекция ДЖАЗ ламинированная</t>
  </si>
  <si>
    <t>Серия ВЕСТЕРН многослойная</t>
  </si>
  <si>
    <t>Коллекция ВЕСТЕРН многослойная</t>
  </si>
  <si>
    <t>Серия КОНТИНЕНТ трёхслойная</t>
  </si>
  <si>
    <t>Коллекция КОНТИНЕНТ трёхслойная</t>
  </si>
  <si>
    <t>Конек-карниз ШИНГЛАС</t>
  </si>
  <si>
    <t>Зелёный, Коричневый, Красный, Панговый, Виски, Джайв-Коричневый, Неро, Олива, Серый, Антик, Сандал, Миндаль.</t>
  </si>
  <si>
    <t xml:space="preserve">ШИНГЛАС
</t>
  </si>
  <si>
    <t>Синий.</t>
  </si>
  <si>
    <t xml:space="preserve">ШИНГЛАС
</t>
  </si>
  <si>
    <t>Подкладочные ковры и ендовы ШИНГЛАС</t>
  </si>
  <si>
    <t>Подкладочный ковер ТехноНиколь ANDEREP GL(15м2)</t>
  </si>
  <si>
    <t>Подкладочный ковер ТехноНиколь ANDEREP  PROF(40м2)</t>
  </si>
  <si>
    <t>Подкладочный ковер ТехноНиколь ANDEREP ULTRA (15м2)</t>
  </si>
  <si>
    <t>Темн-Коричневая, Орех, Северный камень, Тёмно-зелёная, Орех-Миндаль, Тёмно-Серая, Бордо, Коричневая, Зелёная, Красная Антик, Серая.</t>
  </si>
  <si>
    <t xml:space="preserve">Ендовы ШИНГЛАС      
</t>
  </si>
  <si>
    <t xml:space="preserve">Ендовы ШИНГЛАС      
</t>
  </si>
  <si>
    <t>Мастика ШИНГЛАС (Фиксер)</t>
  </si>
  <si>
    <t>Мастика для гибкой черепицы (Фиксер), тюбик 310 мл.</t>
  </si>
  <si>
    <t>Мастика для гибкой черепицы (Фиксер), ведро 3,6 кг.</t>
  </si>
  <si>
    <t>Мастика для гибкой черепицы (Фиксер), ведро 12 кг.</t>
  </si>
  <si>
    <t>Гибкая черепица Docke PIE</t>
  </si>
  <si>
    <t>Серия Кёльн</t>
  </si>
  <si>
    <t>Корица, Шафран, Имбирь, Мята, Чернослив</t>
  </si>
  <si>
    <t>Docke PIE</t>
  </si>
  <si>
    <t>Чернослив</t>
  </si>
  <si>
    <t>Серия Шеффилд</t>
  </si>
  <si>
    <t>Бисквит, Клубника, Миндаль,  Кешью</t>
  </si>
  <si>
    <t>Серия Ницца</t>
  </si>
  <si>
    <t>Каштан, Барбарис, Фундук</t>
  </si>
  <si>
    <t>Серия Льеж</t>
  </si>
  <si>
    <t>Грильяж, Барбарис, Ирис, Изюм</t>
  </si>
  <si>
    <t>Серия Цюрих</t>
  </si>
  <si>
    <t>Кофе, Арахис, Изюм, Чили, Фладен</t>
  </si>
  <si>
    <t>Серия Гранада</t>
  </si>
  <si>
    <t>Какао, Инжир, Кунжут, Анис, Пекан</t>
  </si>
  <si>
    <t>Серия Женева</t>
  </si>
  <si>
    <t>Арахис, Изюм, Кофе, Фладен, Чили</t>
  </si>
  <si>
    <t>Серия Генуя</t>
  </si>
  <si>
    <t>Трюфель,  Амаретто, Канноли, Мускат, Трюфель</t>
  </si>
  <si>
    <t>Гибкая черепица Docke Simple</t>
  </si>
  <si>
    <t>Серия Кольчуга</t>
  </si>
  <si>
    <t xml:space="preserve">Зелёный, Коричневый, Красный </t>
  </si>
  <si>
    <t>Docke SIMPLE</t>
  </si>
  <si>
    <t>Серия  Крона</t>
  </si>
  <si>
    <t>Коричневый, Серый, Красный</t>
  </si>
  <si>
    <t>Серия Сота</t>
  </si>
  <si>
    <t>Коричневый, Красный, Серый, Зеленый</t>
  </si>
  <si>
    <t>Серия Тетрис</t>
  </si>
  <si>
    <t>Конек-карниз Docke</t>
  </si>
  <si>
    <t xml:space="preserve">Инжир-Клубника, Щербет, Барбарис, Грильяж,
 Фундук,Кофе Корица, Какао, Бисквит,
Кунжут-Миндаль, Пекан-Кешью,
 Амаретто, Трюфель,Чили,
Фладен-Канолли, Изюм, Арахис, Инжир, 
Имбирь, Мята.
</t>
  </si>
  <si>
    <t xml:space="preserve">Docke 
</t>
  </si>
  <si>
    <t>Анис-Размарин, Паприка, Торроне, Шафран</t>
  </si>
  <si>
    <t xml:space="preserve">Docke
</t>
  </si>
  <si>
    <t xml:space="preserve">SIMPLE Красный, Серый, Коричневый, Зеленый
</t>
  </si>
  <si>
    <t>Подкладочные ковры и ендовы Docke</t>
  </si>
  <si>
    <t>Подкладочный ковер Docke D-Basis Standart
 1Х15м</t>
  </si>
  <si>
    <t xml:space="preserve">Графит, Зелёная, Медная,
 Красная, Коричневая, Синяя
</t>
  </si>
  <si>
    <t xml:space="preserve">Ендовы  Docke
</t>
  </si>
  <si>
    <t>Мастика Docke</t>
  </si>
  <si>
    <t>Мастика Docke для гибкой черепицы 5л. (4,2кг)</t>
  </si>
  <si>
    <t>Мастика Docke для гибкой черепицы 10л. (9кг)</t>
  </si>
  <si>
    <t>Гибкая черепица RUFLEX</t>
  </si>
  <si>
    <t>Серия Mint Sota</t>
  </si>
  <si>
    <t>Коричневый, Зеленый, Красный</t>
  </si>
  <si>
    <t>Ruflex</t>
  </si>
  <si>
    <t>Серия Sota</t>
  </si>
  <si>
    <t>Темный шоколад, Медный отлив, Балтика, Терракота, Норвежский фьорд, Дюна, Тайга</t>
  </si>
  <si>
    <t>Красный крыжовник</t>
  </si>
  <si>
    <t>Серия Runa</t>
  </si>
  <si>
    <t>Темный шоколад, Медный отлив, Терракота, Дюна, Тайга</t>
  </si>
  <si>
    <t>Красный крыжовник, Балтика, Норвежский фьорд</t>
  </si>
  <si>
    <t>Серия Tab</t>
  </si>
  <si>
    <t>Медный отлив</t>
  </si>
  <si>
    <t>Темный шоколад</t>
  </si>
  <si>
    <t>Серия Ornami</t>
  </si>
  <si>
    <t>Ендова Ruflex</t>
  </si>
  <si>
    <t>Темный шоколад, Медный отлив</t>
  </si>
  <si>
    <t xml:space="preserve">Ruflex
</t>
  </si>
  <si>
    <t>Красный крыжовник, Норвежский фьорд, Дюна, Тайга, Балтика, Терракота</t>
  </si>
  <si>
    <t>Конек-карниз Ruflex</t>
  </si>
  <si>
    <t>Медный отлив, Балтика, Терракота, Норвежский фьорд, Дюна, Тайга</t>
  </si>
  <si>
    <t>Красный крыжовник, Темный шоколад, Темная ночь</t>
  </si>
  <si>
    <t>Подкладочный ковер Ruflex</t>
  </si>
  <si>
    <t xml:space="preserve">Подкладочный ковер Ruflex с клеющейся полосой РБП (15м2) </t>
  </si>
  <si>
    <t xml:space="preserve">Подкладочный ковер Ruflex ULTRA с клеющейся полосой РБП (15м2) </t>
  </si>
  <si>
    <t>САЙДИНГ</t>
  </si>
  <si>
    <r>
      <t xml:space="preserve">ВИНИЛОН </t>
    </r>
    <r>
      <rPr>
        <b/>
        <sz val="20"/>
        <color indexed="60"/>
        <rFont val="Arial Cyr"/>
        <family val="2"/>
      </rPr>
      <t xml:space="preserve">(Производство  Россия, Санкт-Петербург)
</t>
    </r>
    <r>
      <rPr>
        <b/>
        <sz val="10"/>
        <color indexed="8"/>
        <rFont val="Arial Cyr"/>
        <family val="2"/>
      </rPr>
      <t xml:space="preserve">Цвета: Серый, Белый, Ваниль, Ива, Кремовый, Лен, Птичье молоко,Чайная роза, Фисташковый, Серый гранит, Сандаловое дерево, Шампань
!!!ЦЕНА ДЛЯ РАЗНОГО ЦВЕТА МОЖЕТ РАЗЛИЧАТЬСЯ. ПОДРОБНОСТИ У МЕНЕДЖЕРА!!!
</t>
    </r>
  </si>
  <si>
    <t>Цена на сайт
розница</t>
  </si>
  <si>
    <t>Цена на сайт
для дилера</t>
  </si>
  <si>
    <t>Сайдинг панель Logistic Винил-Он   КОРОТКИЙ (3,0 Х 0,203м)                        (фисташковый, кремовый, ваниль, белый)</t>
  </si>
  <si>
    <t xml:space="preserve"> H-профиль 3,05м                                               белый / цветной / коричневый                          </t>
  </si>
  <si>
    <t>360/360/550</t>
  </si>
  <si>
    <t xml:space="preserve"> J-профиль  3,66м                                                белый \ цветной \ коричневый</t>
  </si>
  <si>
    <t>195/195/250</t>
  </si>
  <si>
    <t>J-фаска 3,66м                                                      белый \ коричневый</t>
  </si>
  <si>
    <t>545/700</t>
  </si>
  <si>
    <t>Внешний угол 3,05м                                          белый \ цветной \ коричневый</t>
  </si>
  <si>
    <t>415/415/630</t>
  </si>
  <si>
    <t>Внутренний угол 3,05м                                      белый \ цветной \ коричневый</t>
  </si>
  <si>
    <t>355/355/545</t>
  </si>
  <si>
    <t>Галтель (завершающий молдинг)
белый-3,05м</t>
  </si>
  <si>
    <t>Завершающая полоса 3,66м                                 белый \ цветной \ коричневый</t>
  </si>
  <si>
    <t>200/200/245</t>
  </si>
  <si>
    <t xml:space="preserve"> Наличник 3,66 белый \ коричневый</t>
  </si>
  <si>
    <t>480/590</t>
  </si>
  <si>
    <t>Приоконная планка 3,05 белый \ коричневый</t>
  </si>
  <si>
    <t>495 /590</t>
  </si>
  <si>
    <t>Стартовая полоса 3,66</t>
  </si>
  <si>
    <r>
      <t xml:space="preserve">DOCKE ( форма: корабельный брус)                         </t>
    </r>
    <r>
      <rPr>
        <b/>
        <sz val="20"/>
        <color indexed="60"/>
        <rFont val="Arial Cyr"/>
        <family val="2"/>
      </rPr>
      <t xml:space="preserve">(Производство: Россия/Германия)
</t>
    </r>
    <r>
      <rPr>
        <b/>
        <sz val="10"/>
        <color indexed="8"/>
        <rFont val="Arial Cyr"/>
        <family val="2"/>
      </rPr>
      <t xml:space="preserve">Цвета: БАНАН, КАПУЧЧИНО, КАРАМЕЛЬ,КИВИ. КРЕМ-БРЮЛЕ, ЛИМОН,  ПЕРСИК, ГРАНАТ, ПЛОМБИР, СЛИВКИ, ФИСТАШКИ, ШОКОЛАД, ХАЛВА
</t>
    </r>
    <r>
      <rPr>
        <b/>
        <sz val="12"/>
        <color indexed="8"/>
        <rFont val="Arial Cyr"/>
        <family val="2"/>
      </rPr>
      <t xml:space="preserve"> </t>
    </r>
  </si>
  <si>
    <t>Сайдинг панель  (0,232 х 3,66)</t>
  </si>
  <si>
    <t xml:space="preserve">     H-профиль-3,05</t>
  </si>
  <si>
    <t xml:space="preserve"> J-профиль 3,05</t>
  </si>
  <si>
    <t>Внешний угол 3,05</t>
  </si>
  <si>
    <t>Внутренний угол 3,05</t>
  </si>
  <si>
    <t>Завершающая полоса 3,05</t>
  </si>
  <si>
    <t>Стартовая полоса 3,05</t>
  </si>
  <si>
    <r>
      <t>DOCKE (форма: Ёлочка)</t>
    </r>
    <r>
      <rPr>
        <b/>
        <sz val="20"/>
        <color indexed="60"/>
        <rFont val="Arial Cyr"/>
        <family val="2"/>
      </rPr>
      <t xml:space="preserve"> (Производство: Россия/Германия)
</t>
    </r>
    <r>
      <rPr>
        <b/>
        <sz val="10"/>
        <color indexed="8"/>
        <rFont val="Arial Cyr"/>
        <family val="2"/>
      </rPr>
      <t xml:space="preserve">Цвета:  ХАЛВА, ГОЛУБИКА
</t>
    </r>
    <r>
      <rPr>
        <b/>
        <sz val="12"/>
        <color indexed="8"/>
        <rFont val="Arial Cyr"/>
        <family val="2"/>
      </rPr>
      <t xml:space="preserve"> </t>
    </r>
  </si>
  <si>
    <t xml:space="preserve">   Сайдинг панель Docke Ёлочка (0,255 х 3,05)                    </t>
  </si>
  <si>
    <t>DOCKE
(Елочка)</t>
  </si>
  <si>
    <r>
      <t xml:space="preserve">DOCKE (форма: БлокХаус) </t>
    </r>
    <r>
      <rPr>
        <b/>
        <sz val="20"/>
        <color indexed="60"/>
        <rFont val="Arial Cyr"/>
        <family val="2"/>
      </rPr>
      <t xml:space="preserve">(Производство: Россия/Германия)
</t>
    </r>
    <r>
      <rPr>
        <b/>
        <sz val="10"/>
        <color indexed="8"/>
        <rFont val="Arial Cyr"/>
        <family val="2"/>
      </rPr>
      <t xml:space="preserve">Цвета:  БАНАН, СЛИВКИ, ЛИМОН, ФИСТАШКИ, ПЕРСИК, КАРАМЕЛЬ
</t>
    </r>
    <r>
      <rPr>
        <b/>
        <sz val="12"/>
        <color indexed="8"/>
        <rFont val="Arial Cyr"/>
        <family val="2"/>
      </rPr>
      <t xml:space="preserve"> </t>
    </r>
  </si>
  <si>
    <t xml:space="preserve"> Сайдинг панель Docke БлокХаус (0,24 х3,66) </t>
  </si>
  <si>
    <r>
      <t xml:space="preserve">DOCKE SIMPLE  </t>
    </r>
    <r>
      <rPr>
        <b/>
        <sz val="20"/>
        <color indexed="60"/>
        <rFont val="Arial Cyr"/>
        <family val="2"/>
      </rPr>
      <t xml:space="preserve">(Производство: Россия/Германия)
</t>
    </r>
    <r>
      <rPr>
        <b/>
        <sz val="12"/>
        <color indexed="8"/>
        <rFont val="Arial Cyr"/>
        <family val="2"/>
      </rPr>
      <t xml:space="preserve">Цвета:  Брют, Асти, Шампань, Дольче, Верде, Россо
 </t>
    </r>
  </si>
  <si>
    <t>Сайдинг панель Docke Simple (0,203 х 3,05)</t>
  </si>
  <si>
    <r>
      <t xml:space="preserve">                      Mitten</t>
    </r>
    <r>
      <rPr>
        <b/>
        <sz val="20"/>
        <color indexed="60"/>
        <rFont val="Arial Cyr"/>
        <family val="2"/>
      </rPr>
      <t xml:space="preserve"> (Производство: Канада)                                                 </t>
    </r>
    <r>
      <rPr>
        <b/>
        <sz val="12"/>
        <rFont val="Arial Cyr"/>
        <family val="2"/>
      </rPr>
      <t xml:space="preserve">Цвета: ASH, BONE, Clay,Brawn stone, Cypress, Frost,Gold,Ivory, Mocha, Saffron, Sandalwood, Satingrey, Sky Blue, Mist Green,       вся коллекция SENTRY)
</t>
    </r>
    <r>
      <rPr>
        <b/>
        <sz val="12"/>
        <color indexed="8"/>
        <rFont val="Arial Cyr"/>
        <family val="2"/>
      </rPr>
      <t>!!!ЦЕНА ДЛЯ РАЗНОГО ЦВЕТА МОЖЕТ РАЗЛИЧАТЬСЯ. ПОДРОБНОСТИ У МЕНЕДЖЕРА!!!</t>
    </r>
  </si>
  <si>
    <t>Сайдинг панель Mitten  SENTRY                (Тёмные цвета) 3,66</t>
  </si>
  <si>
    <t>Mitten</t>
  </si>
  <si>
    <t>Сайдинг панель Mitten (Светлые цвета) 3,66</t>
  </si>
  <si>
    <t>H-профиль 3,66</t>
  </si>
  <si>
    <t>J-профиль  3,66</t>
  </si>
  <si>
    <t>J-Фаска  3,66</t>
  </si>
  <si>
    <t>Завершающая полоса   3,66</t>
  </si>
  <si>
    <t>Наличник  3,66</t>
  </si>
  <si>
    <t>Потолочный плинтус  3,66</t>
  </si>
  <si>
    <t>Приоконная планка  3,66</t>
  </si>
  <si>
    <t>Стартовая полоса  3,66</t>
  </si>
  <si>
    <r>
      <t xml:space="preserve">         </t>
    </r>
    <r>
      <rPr>
        <b/>
        <sz val="12"/>
        <color indexed="60"/>
        <rFont val="Arial Cyr"/>
        <family val="2"/>
      </rPr>
      <t xml:space="preserve">                                  </t>
    </r>
    <r>
      <rPr>
        <b/>
        <sz val="24"/>
        <color indexed="60"/>
        <rFont val="Arial Cyr"/>
        <family val="2"/>
      </rPr>
      <t xml:space="preserve"> Гранд Лайн (Grand Line)  </t>
    </r>
    <r>
      <rPr>
        <b/>
        <sz val="24"/>
        <color indexed="8"/>
        <rFont val="Arial Cyr"/>
        <family val="2"/>
      </rPr>
      <t xml:space="preserve">  </t>
    </r>
    <r>
      <rPr>
        <b/>
        <sz val="12"/>
        <color indexed="8"/>
        <rFont val="Arial Cyr"/>
        <family val="2"/>
      </rPr>
      <t xml:space="preserve">                                                                                                                                                       Цвета: Бежевый, Белый, Ванильный, Жёлтый, Салатовый, Серый, Персиковый, Голубой, Кремовый
!!!ЦЕНА ДЛЯ РАЗНОГО ЦВЕТА МОЖЕТ РАЗЛИЧАТЬСЯ. ПОДРОБНОСТИ У МЕНЕДЖЕРА!!!</t>
    </r>
  </si>
  <si>
    <t xml:space="preserve">Цена на сайте
</t>
  </si>
  <si>
    <t>Сайдинг панель Гранд Лайн (Grand Line)  -3.0</t>
  </si>
  <si>
    <t>Гранд Лайн (Grand Line)</t>
  </si>
  <si>
    <t>Сайдинг панель Гранд Лайн (Grand Line)  -3.0 темно-бежевый,золотой песок,карамель</t>
  </si>
  <si>
    <t xml:space="preserve">Сайдинг панель виниловый Amerika 3,6 GL </t>
  </si>
  <si>
    <t>Сайдинг панель виниловый Amerika 3,6 GL (темно-бежевый, карамель,золотой песок)</t>
  </si>
  <si>
    <t>Сайдинг панель блок-хаус Гранд Лайн (Grand Line)  -3.0 карамель,темно-бежевый</t>
  </si>
  <si>
    <t>Сайдинг панель блок-хаус Гранд Лайн (Grand Line)  -3.0 бежевый,ваниль</t>
  </si>
  <si>
    <t>H-профиль Гранд Лайн (Grand Line) -3,0</t>
  </si>
  <si>
    <t xml:space="preserve"> J-профиль Гранд Лайн (Grand Line) -3,0</t>
  </si>
  <si>
    <t>Внешний угол Гранд Лайн (Grand Line) -3,0</t>
  </si>
  <si>
    <t>Внутренний угол Гранд Лайн (Grand Line) -3,0</t>
  </si>
  <si>
    <t>Финишная полоса Гранд Лайн (Grand Line)-3,0</t>
  </si>
  <si>
    <t>J-Фаска Гранд Лайн (Grand Line)-3,0</t>
  </si>
  <si>
    <t>Приоконная планка Гранд Лайн (Grand Line) -3.0</t>
  </si>
  <si>
    <r>
      <t xml:space="preserve">                                        </t>
    </r>
    <r>
      <rPr>
        <b/>
        <sz val="12"/>
        <color indexed="10"/>
        <rFont val="Arial Cyr"/>
        <family val="2"/>
      </rPr>
      <t xml:space="preserve">        </t>
    </r>
    <r>
      <rPr>
        <b/>
        <sz val="12"/>
        <color indexed="60"/>
        <rFont val="Arial Cyr"/>
        <family val="2"/>
      </rPr>
      <t xml:space="preserve">       </t>
    </r>
    <r>
      <rPr>
        <b/>
        <sz val="20"/>
        <color indexed="60"/>
        <rFont val="Arial Cyr"/>
        <family val="2"/>
      </rPr>
      <t xml:space="preserve">Nordside (Нордсайд)    </t>
    </r>
    <r>
      <rPr>
        <b/>
        <sz val="12"/>
        <color indexed="60"/>
        <rFont val="Arial Cyr"/>
        <family val="2"/>
      </rPr>
      <t xml:space="preserve">    </t>
    </r>
    <r>
      <rPr>
        <b/>
        <sz val="12"/>
        <color indexed="8"/>
        <rFont val="Arial Cyr"/>
        <family val="2"/>
      </rPr>
      <t xml:space="preserve">                                                                                                                                                    Цвета: Шафран, Имбирь, Корица, Белый, Слоновая Кость, Кремовый, Песочный, Мятный, Фламинго, Сандаловое дерево, Серый, Индиго, Сакура, Магнолия, Маисовый, Миртовый, Ламантин, Амарантовый, Тёмно-коричневый                                                                                                                                                                                             !!!ЦЕНА ДЛЯ РАЗНОГО ЦВЕТА МОЖЕТ РАЗЛИЧАТЬСЯ. ПОДРОБНОСТИ У МЕНЕДЖЕРА!!!</t>
    </r>
  </si>
  <si>
    <t>Сайдинг панель  Nordside (Нордсайд) Лапландия   -3.05</t>
  </si>
  <si>
    <t xml:space="preserve"> Nordside (Нордсайд)</t>
  </si>
  <si>
    <t>Сайдинг панель  Nordside (Нордсайд)   -3.85</t>
  </si>
  <si>
    <t>Сайдинг панель блок-хаус  Nordside (Нордсайд)   -3.05</t>
  </si>
  <si>
    <t>H-профиль  Nordside (Нордсайд)  -3,0</t>
  </si>
  <si>
    <t xml:space="preserve"> J-профиль  Nordside (Нордсайд)  -3,0</t>
  </si>
  <si>
    <t>Внешний угол  Nordside (Нордсайд)  -3,0</t>
  </si>
  <si>
    <t>Внутренний угол  Nordside (Нордсайд)  -3,0</t>
  </si>
  <si>
    <t>Финишная полоса  Nordside (Нордсайд) -3,0</t>
  </si>
  <si>
    <t>J-Фаска  Nordside (Нордсайд) -3,66</t>
  </si>
  <si>
    <t>Приоконная планка  Nordside (Нордсайд)  -3.0</t>
  </si>
  <si>
    <r>
      <t xml:space="preserve">                                        </t>
    </r>
    <r>
      <rPr>
        <b/>
        <sz val="12"/>
        <color indexed="10"/>
        <rFont val="Arial Cyr"/>
        <family val="2"/>
      </rPr>
      <t xml:space="preserve">        </t>
    </r>
    <r>
      <rPr>
        <b/>
        <sz val="12"/>
        <color indexed="60"/>
        <rFont val="Arial Cyr"/>
        <family val="2"/>
      </rPr>
      <t xml:space="preserve">   </t>
    </r>
    <r>
      <rPr>
        <b/>
        <sz val="18"/>
        <color indexed="60"/>
        <rFont val="Arial Cyr"/>
        <family val="2"/>
      </rPr>
      <t xml:space="preserve">  Сайдинг  Дачный </t>
    </r>
    <r>
      <rPr>
        <b/>
        <sz val="18"/>
        <color indexed="8"/>
        <rFont val="Arial Cyr"/>
        <family val="2"/>
      </rPr>
      <t xml:space="preserve">                                                                                   </t>
    </r>
    <r>
      <rPr>
        <b/>
        <sz val="12"/>
        <color indexed="8"/>
        <rFont val="Arial Cyr"/>
        <family val="2"/>
      </rPr>
      <t>Цвета: Лимонник, Зверобой, Алоэ, Шалфей, Пустырник. Гибискус, Багульник, Овес, Молочай, Ромашка, Лен, Цикорий</t>
    </r>
  </si>
  <si>
    <t>Сайдинг панель Дачный 3,05</t>
  </si>
  <si>
    <t>Н-профиль Дачный</t>
  </si>
  <si>
    <r>
      <t xml:space="preserve">                                        </t>
    </r>
    <r>
      <rPr>
        <b/>
        <sz val="12"/>
        <color indexed="10"/>
        <rFont val="Arial Cyr"/>
        <family val="2"/>
      </rPr>
      <t xml:space="preserve">        </t>
    </r>
    <r>
      <rPr>
        <b/>
        <sz val="12"/>
        <color indexed="60"/>
        <rFont val="Arial Cyr"/>
        <family val="2"/>
      </rPr>
      <t xml:space="preserve">   </t>
    </r>
    <r>
      <rPr>
        <b/>
        <sz val="18"/>
        <color indexed="60"/>
        <rFont val="Arial Cyr"/>
        <family val="2"/>
      </rPr>
      <t xml:space="preserve">  Сайдинг  FineBer </t>
    </r>
    <r>
      <rPr>
        <b/>
        <sz val="18"/>
        <color indexed="8"/>
        <rFont val="Arial Cyr"/>
        <family val="2"/>
      </rPr>
      <t xml:space="preserve">                                                                                   </t>
    </r>
    <r>
      <rPr>
        <b/>
        <sz val="12"/>
        <color indexed="8"/>
        <rFont val="Arial Cyr"/>
        <family val="2"/>
      </rPr>
      <t>Цвета:Фламинго, Орех, Кремовый, Шампань, Лайм, Бирюза, Белый, Салатовый, Слоновая кость, Бежевый, Сандал, Сакура, Серо-Голубой, Серый, Сирень, Темный дуб, Бордо, Синий, Зеленый, Светлый дуб.</t>
    </r>
  </si>
  <si>
    <t>Сайдинг FineBer Standart Classic Color</t>
  </si>
  <si>
    <t>Сайдинг FineBer Standart Extra Acrylic</t>
  </si>
  <si>
    <t>Сайдинг FineBer BlockHouse Classic Color</t>
  </si>
  <si>
    <t>Сайдинг FineBer BlockHouse Extra Acrylic</t>
  </si>
  <si>
    <t>J-профиль к сайдингу FineBer Classic Color</t>
  </si>
  <si>
    <t>Внутренний угол к сайдингу FineBer Classic Color</t>
  </si>
  <si>
    <t>Наружный угол к сайдингу FineBer Classic Color</t>
  </si>
  <si>
    <t>Н-профиль к сайдингу FineBer Classic Color</t>
  </si>
  <si>
    <t>J-профиль к сайдингу FineBer Extra Acrylic</t>
  </si>
  <si>
    <t>Внутренний угол к сайдингу FineBer Extra Acrylic</t>
  </si>
  <si>
    <t>Наружный угол к сайдингу FineBer Extra Acrylic</t>
  </si>
  <si>
    <t>Н-профиль к сайдингу FineBer Extra Acrylic</t>
  </si>
  <si>
    <r>
      <t xml:space="preserve">                          Ондулин (Onduline)                                           </t>
    </r>
    <r>
      <rPr>
        <sz val="24"/>
        <color indexed="10"/>
        <rFont val="Arial Cyr"/>
        <family val="2"/>
      </rPr>
      <t>цвета: Коричневый,Красный,Зеленый</t>
    </r>
  </si>
  <si>
    <t xml:space="preserve"> Возврат в главное меню</t>
  </si>
  <si>
    <t>Цена</t>
  </si>
  <si>
    <t>Ондулин Черепица лист  Красный 1950х960 мм</t>
  </si>
  <si>
    <t>Onduline</t>
  </si>
  <si>
    <t>520 руб/ кв.м</t>
  </si>
  <si>
    <t>Ондулин Черепица лист  Коричневый 1950х960 мм</t>
  </si>
  <si>
    <t>Ондулин Черепица лист  Зеленый 1950х960 мм</t>
  </si>
  <si>
    <t>540 руб/ кв.м</t>
  </si>
  <si>
    <t>Конёк Ондулин Красный</t>
  </si>
  <si>
    <t>300 руб</t>
  </si>
  <si>
    <t>Конёк Ондулин Коричневый</t>
  </si>
  <si>
    <t>Конёк Ондулин Зелёный</t>
  </si>
  <si>
    <t>321 руб</t>
  </si>
  <si>
    <t>Гвозди Ондулин (уп.=100шт.)</t>
  </si>
  <si>
    <t>168 руб</t>
  </si>
  <si>
    <t>ЦОКОЛЬНЫЙ САЙДИНГ</t>
  </si>
  <si>
    <t>Цокольный сайдинг Docke-R (цокольные панели)</t>
  </si>
  <si>
    <t>Серия  Döcke-R Berg (под кирпич)</t>
  </si>
  <si>
    <t>Коричневый, Золотистый, Кирпичный, Серый, Вишнёвый</t>
  </si>
  <si>
    <t>Döcke-R</t>
  </si>
  <si>
    <r>
      <t xml:space="preserve">Серия  Döcke-R </t>
    </r>
    <r>
      <rPr>
        <sz val="16"/>
        <color indexed="8"/>
        <rFont val="Arial Cyr"/>
        <family val="2"/>
      </rPr>
      <t>Burg (под камень)</t>
    </r>
  </si>
  <si>
    <t>Оливковый, Песчаный, Цвет Шерсти, Кукурузный, Льняной, Белый, Пшеничный, Тёмный, Платиновый, Земляной</t>
  </si>
  <si>
    <r>
      <t xml:space="preserve">Серия  Döcke-R </t>
    </r>
    <r>
      <rPr>
        <sz val="16"/>
        <color indexed="8"/>
        <rFont val="Arial Cyr"/>
        <family val="2"/>
      </rPr>
      <t>Stein (под камень)</t>
    </r>
  </si>
  <si>
    <t>Янтарный</t>
  </si>
  <si>
    <t>Осенний лес, Молочный, Тёмный Орех, Бронзовый</t>
  </si>
  <si>
    <r>
      <t xml:space="preserve">Серия  Döcke-R </t>
    </r>
    <r>
      <rPr>
        <sz val="16"/>
        <color indexed="8"/>
        <rFont val="Arial Cyr"/>
        <family val="2"/>
      </rPr>
      <t>Fels (под камень)</t>
    </r>
  </si>
  <si>
    <t>Терракотовый, Ржаной, Жемчужный, Северная Скала, Перламутровый, Слоновая Кость</t>
  </si>
  <si>
    <r>
      <t xml:space="preserve">Серия  Döcke-R </t>
    </r>
    <r>
      <rPr>
        <sz val="16"/>
        <color indexed="8"/>
        <rFont val="Arial Cyr"/>
        <family val="2"/>
      </rPr>
      <t>Edel</t>
    </r>
  </si>
  <si>
    <t>Берил, Корунд, Родонит, Циркон</t>
  </si>
  <si>
    <t>Угол Docke-r   Edel</t>
  </si>
  <si>
    <t>Фасадные панели Nordside</t>
  </si>
  <si>
    <t>Коллекция Гладкий кирпич</t>
  </si>
  <si>
    <t>Ореховый флер</t>
  </si>
  <si>
    <t>Nordside</t>
  </si>
  <si>
    <t>Красный, Желтый, Темно-коричневый, Белый</t>
  </si>
  <si>
    <t>Угол наружный для фасадной панели Nordside</t>
  </si>
  <si>
    <t>Коллекция Северный камень</t>
  </si>
  <si>
    <t>Серый, Песочный, Белый, Бежевый, Терракотовый</t>
  </si>
  <si>
    <t xml:space="preserve">Цокольный сайдинг Гранд Лайн Я-фасад  </t>
  </si>
  <si>
    <t xml:space="preserve">Коллекция
</t>
  </si>
  <si>
    <t xml:space="preserve">Цвет
</t>
  </si>
  <si>
    <t xml:space="preserve">Колличество в упаковке
</t>
  </si>
  <si>
    <t xml:space="preserve">Цена за панель
</t>
  </si>
  <si>
    <t xml:space="preserve">Крымский сланец
</t>
  </si>
  <si>
    <t xml:space="preserve">Янтарный, Арабика, Песок
</t>
  </si>
  <si>
    <t xml:space="preserve">0,316 Х 1,50
</t>
  </si>
  <si>
    <t xml:space="preserve">15
</t>
  </si>
  <si>
    <t>Лунный камень,  Яшма</t>
  </si>
  <si>
    <t xml:space="preserve">0,312 Х 1,48
</t>
  </si>
  <si>
    <t xml:space="preserve">Демидовский кирпич
</t>
  </si>
  <si>
    <t>Бронза, Красный, Песок, Янтарь</t>
  </si>
  <si>
    <t xml:space="preserve">0,306 Х 1,48
</t>
  </si>
  <si>
    <t>Екатерининский камень</t>
  </si>
  <si>
    <t>Слоновая кость, Графит, Железо, Серебро, Янтарь</t>
  </si>
  <si>
    <t>0,294 Х 1,32</t>
  </si>
  <si>
    <t>Стартовый элемент, 0,08х0,033 м</t>
  </si>
  <si>
    <t>Универсальный J-профиль, 3,0 м</t>
  </si>
  <si>
    <t>Радиусная планка для угла, 3,0 м</t>
  </si>
  <si>
    <t>Наборная планка ( наличник ), 3,0м</t>
  </si>
  <si>
    <t xml:space="preserve">Белый
</t>
  </si>
  <si>
    <t xml:space="preserve">Бежевый, белый, 
Карамельный, ванильный
</t>
  </si>
  <si>
    <t xml:space="preserve">Темный дуб
</t>
  </si>
  <si>
    <t>Фасадные панели FineBer</t>
  </si>
  <si>
    <t>Коллекция Камень</t>
  </si>
  <si>
    <t>Бежевый, Коричневый, Мелованный белый,Терракотовый</t>
  </si>
  <si>
    <t>Угол наружный для фасадной панели FineBer</t>
  </si>
  <si>
    <t>Коллекция Камень Дикий</t>
  </si>
  <si>
    <t>Жемчужный, Коричневый, Мелованный белый,Песочный, Терракотовый</t>
  </si>
  <si>
    <t>Коллекция Камень Крупный</t>
  </si>
  <si>
    <t>Коричневый, Мелованный белый, Песочный, Терракотовый</t>
  </si>
  <si>
    <t>Коллекция Камень Природный</t>
  </si>
  <si>
    <t>Жемчужный, Кварцевый, Коричневый, Песочный</t>
  </si>
  <si>
    <t>Коллекция Кирпич</t>
  </si>
  <si>
    <t>Бежевый, Жженый, Красный, Мелованный белый</t>
  </si>
  <si>
    <t>Угол наружный для фасадной панели FineBer Бежевый</t>
  </si>
  <si>
    <t>Угол наружный для фасадной панели FineBer кроме Бежевого</t>
  </si>
  <si>
    <t>Коллекция Кирпич Облицовочный</t>
  </si>
  <si>
    <t>Britt, Белый, Желтый, Жженый, Керамический</t>
  </si>
  <si>
    <t>Коллекция Скала</t>
  </si>
  <si>
    <t>Желто-Коричневый, Кварцевый</t>
  </si>
  <si>
    <t>Бежевый, Мелованный белый, Песочный, Терракотовый</t>
  </si>
  <si>
    <t>Угол наружный для фасадной панели FineBer  Желто-Коричневый, Кварцевый, Песочный</t>
  </si>
  <si>
    <t>Угол наружный для фасадной панели FineBer Бежевый, Мелованный белый, Терракотовый</t>
  </si>
  <si>
    <t>Фасадные панели Фасайдинг «Дачный»</t>
  </si>
  <si>
    <t>Коллекция Кирпич Клинкерный</t>
  </si>
  <si>
    <t>Белый, Желтый, Жженый, Керамический</t>
  </si>
  <si>
    <t>Угол наружный для фасадной панели FineBer Кирпич Клинкерный</t>
  </si>
  <si>
    <t>Коллекция Сланец</t>
  </si>
  <si>
    <t>Бежевый, Белый, Коричневый</t>
  </si>
  <si>
    <t>Угол наружный для фасадной панели FineBer Сланец</t>
  </si>
  <si>
    <t>Коллекция Доломит</t>
  </si>
  <si>
    <t>Бежевый,Дымчатый, Светло-серый, темно-коричневый</t>
  </si>
  <si>
    <t>Угол наружный для фасадной панели FineBer Доломит</t>
  </si>
  <si>
    <t>Бежевый,Белый, Коричневый</t>
  </si>
  <si>
    <t>Угол наружный для фасадной панели FineBer Камень крупный</t>
  </si>
  <si>
    <t>Коллекция Русская крепость</t>
  </si>
  <si>
    <t>Бежевый,Белый, Дымчатый, Керамический</t>
  </si>
  <si>
    <t>Угол наружный для фасадной панели FineBer Русская крепость</t>
  </si>
  <si>
    <t>Бежевый,</t>
  </si>
  <si>
    <t>Угол наружный для фасадной панели FineBer Скала</t>
  </si>
  <si>
    <t>Фасадные панели СаnadaRidge</t>
  </si>
  <si>
    <t>Бежевый,Белый, Коричневый, Кремовый,Серый, темно-серый, Терракотовый</t>
  </si>
  <si>
    <t>Фасадные панели VOX</t>
  </si>
  <si>
    <t>Фасадные панели Камень VOX Solid Stone</t>
  </si>
  <si>
    <t>450 /476</t>
  </si>
  <si>
    <t xml:space="preserve">Фасадные панели Кирпич VOX SOLID Brick </t>
  </si>
  <si>
    <t>ВОДОСТОЧНЫЕ СИСТЕМЫ</t>
  </si>
  <si>
    <r>
      <t xml:space="preserve">ВОДОСТОЧНАЯ СИСТЕМА ТехноНиколь 125/82  </t>
    </r>
    <r>
      <rPr>
        <b/>
        <sz val="14"/>
        <color indexed="10"/>
        <rFont val="Arial Cyr"/>
        <family val="2"/>
      </rPr>
      <t xml:space="preserve">  </t>
    </r>
    <r>
      <rPr>
        <b/>
        <sz val="14"/>
        <color indexed="8"/>
        <rFont val="Arial Cyr"/>
        <family val="2"/>
      </rPr>
      <t xml:space="preserve">                                                                                                                               Цвета: Белый</t>
    </r>
  </si>
  <si>
    <t xml:space="preserve">                            Наименование</t>
  </si>
  <si>
    <t>Цена на сайт розница</t>
  </si>
  <si>
    <t>Цена на сайт для дилера</t>
  </si>
  <si>
    <t xml:space="preserve">ТехноНиколь Воронка желоба </t>
  </si>
  <si>
    <t>ТехноНиколь Желоб (3м)</t>
  </si>
  <si>
    <t xml:space="preserve">ТехноНиколь Заглушка желоба  </t>
  </si>
  <si>
    <t xml:space="preserve">ТехноНиколь Колено трубы 135° </t>
  </si>
  <si>
    <t>ТехноНиколь Кронштейн желоба Металл.</t>
  </si>
  <si>
    <t xml:space="preserve">ТехноНиколь Кронштейн желоба ПВХ </t>
  </si>
  <si>
    <t>ТехноНиколь Муфта трубы</t>
  </si>
  <si>
    <t xml:space="preserve">ТехноНиколь Решетка желоба защитная (0,6 пог.м.) </t>
  </si>
  <si>
    <t xml:space="preserve">ТехноНиколь Слив трубы </t>
  </si>
  <si>
    <t xml:space="preserve">ТехноНиколь Соединитель желоба </t>
  </si>
  <si>
    <t xml:space="preserve">ТехноНиколь Труба (3м) </t>
  </si>
  <si>
    <t xml:space="preserve">ТехноНиколь Угол Желоба 135гр. </t>
  </si>
  <si>
    <t>ТехноНиколь Угол Желоба 90гр.</t>
  </si>
  <si>
    <t>ТехноНиколь Хомут трубы</t>
  </si>
  <si>
    <t xml:space="preserve">ТехноНиколь Хомут трубы универсальный L=140мм </t>
  </si>
  <si>
    <r>
      <t xml:space="preserve">ВОДОСТОЧНАЯ СИСТЕМА ТехноНиколь 125/82  </t>
    </r>
    <r>
      <rPr>
        <b/>
        <sz val="14"/>
        <color indexed="10"/>
        <rFont val="Arial Cyr"/>
        <family val="2"/>
      </rPr>
      <t xml:space="preserve">  </t>
    </r>
    <r>
      <rPr>
        <b/>
        <sz val="14"/>
        <color indexed="8"/>
        <rFont val="Arial Cyr"/>
        <family val="2"/>
      </rPr>
      <t xml:space="preserve">                                                                                                                               Цвета: Зеленый, Коричневый, Красный, Серый</t>
    </r>
  </si>
  <si>
    <r>
      <t xml:space="preserve">ВОДОСТОЧНАЯ СИСТЕМА Престиж (МеталлПрофиль) 125/100 мм
</t>
    </r>
    <r>
      <rPr>
        <b/>
        <sz val="14"/>
        <rFont val="Arial Cyr"/>
        <family val="2"/>
      </rPr>
      <t>Цвета: Красный, Коричневый, Белый, Зеленый</t>
    </r>
  </si>
  <si>
    <t xml:space="preserve">Труба, 3м  </t>
  </si>
  <si>
    <t>Престиж</t>
  </si>
  <si>
    <t xml:space="preserve">Труба, 2м  </t>
  </si>
  <si>
    <t xml:space="preserve">Труба, 1м  </t>
  </si>
  <si>
    <t>Желоб, 3м</t>
  </si>
  <si>
    <t>Воронка (приемник воды)</t>
  </si>
  <si>
    <t>Колено трубы</t>
  </si>
  <si>
    <t xml:space="preserve"> Угол желоба нар/внутр 90°</t>
  </si>
  <si>
    <t xml:space="preserve"> Угол желоба нар/внутр135°</t>
  </si>
  <si>
    <t>Заглушка желоба</t>
  </si>
  <si>
    <t>Отвод</t>
  </si>
  <si>
    <t>Замок желоба</t>
  </si>
  <si>
    <t>Крюк желоба длинный</t>
  </si>
  <si>
    <t>Крюк желоба короткий</t>
  </si>
  <si>
    <t>Крепление трубы на дерево</t>
  </si>
  <si>
    <t>Крепление трубы на кирпич</t>
  </si>
  <si>
    <r>
      <t xml:space="preserve">ВОДОСТОЧНАЯ СИСТЕМА Престиж (МеталлПрофиль) 150/100 мм
</t>
    </r>
    <r>
      <rPr>
        <b/>
        <sz val="14"/>
        <rFont val="Arial Cyr"/>
        <family val="2"/>
      </rPr>
      <t>Цвета: Красный, Коричневый, Белый, Зеленый</t>
    </r>
  </si>
  <si>
    <t>Уточняйте у менеджеров</t>
  </si>
  <si>
    <t>Соединитель желоба</t>
  </si>
  <si>
    <r>
      <t xml:space="preserve"> </t>
    </r>
    <r>
      <rPr>
        <b/>
        <sz val="24"/>
        <color indexed="10"/>
        <rFont val="Arial Cyr"/>
        <family val="2"/>
      </rPr>
      <t xml:space="preserve"> ВОДОСТОЧНАЯ СИСТЕМА Aquasystem (Россия-Германия)</t>
    </r>
  </si>
  <si>
    <t xml:space="preserve">                                                              Цвета: Зелёный, Шоколад, Серый, Белый, Тёмно-коричневый, красный</t>
  </si>
  <si>
    <t>Диаметр: 150/100</t>
  </si>
  <si>
    <t>Водосточная труба, 1м</t>
  </si>
  <si>
    <t>Водосточная труба, 3м</t>
  </si>
  <si>
    <t>Угол желоба нар/внутр 90°</t>
  </si>
  <si>
    <t>Угол желоба нар/внутр135°</t>
  </si>
  <si>
    <t>Воронка желоба</t>
  </si>
  <si>
    <t>Комплект крепления трубы</t>
  </si>
  <si>
    <t>Соединитель трубы</t>
  </si>
  <si>
    <t>Колено универсальное</t>
  </si>
  <si>
    <t>Диаметр: 125/90</t>
  </si>
  <si>
    <t xml:space="preserve">   ВОДОСТОЧНАЯ СИСТЕМА Grand Line  (Россия)</t>
  </si>
  <si>
    <t>Хомут крепления трубы на дерево</t>
  </si>
  <si>
    <t>Хомут крепления трубы на кирпич</t>
  </si>
  <si>
    <r>
      <t>ВОДОСТОЧНАЯ СИСТЕМА D</t>
    </r>
    <r>
      <rPr>
        <b/>
        <sz val="24"/>
        <color indexed="10"/>
        <rFont val="Arial"/>
        <family val="2"/>
      </rPr>
      <t>ö</t>
    </r>
    <r>
      <rPr>
        <b/>
        <sz val="24"/>
        <color indexed="10"/>
        <rFont val="Arial Cyr"/>
        <family val="2"/>
      </rPr>
      <t>cke (Россия-Германия)</t>
    </r>
  </si>
  <si>
    <t>Система желоба (D=120 мм), Трубы и комплектующие (D=85 мм)</t>
  </si>
  <si>
    <t>Цвет: Шоколад, Гранат</t>
  </si>
  <si>
    <t>Döcke</t>
  </si>
  <si>
    <t>Кронштейн желоба пластик</t>
  </si>
  <si>
    <t>Кронштейн желоба МЕТАЛЛ</t>
  </si>
  <si>
    <t>Угол желоба универсальный 90°</t>
  </si>
  <si>
    <t>Угол желоба универсальный135°</t>
  </si>
  <si>
    <t>Сетка защитная</t>
  </si>
  <si>
    <t>Хомут трубы</t>
  </si>
  <si>
    <t>Муфта соединительная</t>
  </si>
  <si>
    <t>Колено трубы 72 гр.</t>
  </si>
  <si>
    <t>Колено трубы 45гр.</t>
  </si>
  <si>
    <t>Отвод Наконечник</t>
  </si>
  <si>
    <t>Цвет: Пломбир</t>
  </si>
  <si>
    <t>Отвод (Наконечник)</t>
  </si>
  <si>
    <t>ВОДОСТОЧНАЯ СИСТЕМА ВинилОн (Россия)</t>
  </si>
  <si>
    <t>Система желоба (D=122 мм), Трубы и комплектующие (D=90 мм)</t>
  </si>
  <si>
    <t>Цвет: Кофе</t>
  </si>
  <si>
    <t>ВинилОн</t>
  </si>
  <si>
    <t>Колено трубы 67гр.</t>
  </si>
  <si>
    <t>Цвет: Белый</t>
  </si>
  <si>
    <t>Слив трубы</t>
  </si>
  <si>
    <t>ПАРО- И ГИДРОИЗОЛЯЦИОННЫЕ ВЕТРОЗАЩИТНЫЕ МАТЕРИАЛЫ</t>
  </si>
  <si>
    <t>Tyvek (Solid)</t>
  </si>
  <si>
    <t>TYVEK (Люксембург)</t>
  </si>
  <si>
    <t>Tyvek (Soft)</t>
  </si>
  <si>
    <t>Tyvek AirGuard SD/5</t>
  </si>
  <si>
    <t>Docke Лента двухсторонняя безосновная 50м*15мм</t>
  </si>
  <si>
    <t>Docke Пароизоляционная пленка повышенной прочности B 90 D-Folie-75м2</t>
  </si>
  <si>
    <t>Docke Супердиффузионная мембрана универсальная А-100 D-Folie-75м2</t>
  </si>
  <si>
    <t>Изоспан А</t>
  </si>
  <si>
    <t>Изоспан (Россия)</t>
  </si>
  <si>
    <t>Пленка Изоспан-AQ proft</t>
  </si>
  <si>
    <t>Изоспан АМ</t>
  </si>
  <si>
    <t>Изоспан АS</t>
  </si>
  <si>
    <t>Изоспан В</t>
  </si>
  <si>
    <t>Изоспан KL соединительная лента</t>
  </si>
  <si>
    <t>Изоспан SL соединительная лента</t>
  </si>
  <si>
    <t>Изоспан FS</t>
  </si>
  <si>
    <t>Изоспан D</t>
  </si>
  <si>
    <t>СНЕГОЗАДЕРЖАТЕЛИ</t>
  </si>
  <si>
    <t>Снегозадержатель Русь D-Bork: все цвета</t>
  </si>
  <si>
    <t>D-Bork(Россия)</t>
  </si>
  <si>
    <t xml:space="preserve">Снегозадержатель трубч.на 4-х опорах (Россия)
цвета: вишня, коричневый, зеленый </t>
  </si>
  <si>
    <t>Русь (Россия)</t>
  </si>
  <si>
    <t>УТЕПЛИТЕЛЬ</t>
  </si>
  <si>
    <t>Утеплитель Paroc eXtra 50 мм 1200х600х50мм (11,52м2/0,576м3)</t>
  </si>
  <si>
    <t>PAROC</t>
  </si>
  <si>
    <t>Утеплитель ТЕХНОЛАЙТ ЭКСТРА 50 мм(5,76м2; 0,288м3) пл.38</t>
  </si>
  <si>
    <t>ТЕХНОЛАЙТ</t>
  </si>
  <si>
    <r>
      <t>Утеплитель URSA GEO П-15 (1250х610х50) 15,25 кв.м/0,763 куб.м</t>
    </r>
    <r>
      <rPr>
        <b/>
        <sz val="14"/>
        <color indexed="10"/>
        <rFont val="Arial Cyr"/>
        <family val="2"/>
      </rPr>
      <t xml:space="preserve"> (распродажа)</t>
    </r>
  </si>
  <si>
    <t>URSA</t>
  </si>
  <si>
    <t>ОСП-3 (ориентированная стружечная плита- OSB)</t>
  </si>
  <si>
    <t>Фанера/ОSB-3 2,5м х 1,25м х 9,0мм</t>
  </si>
  <si>
    <t>(Талион-Россия)</t>
  </si>
  <si>
    <t>Фанера/ОSB-3 2,5м х 1,25м х 12,0мм</t>
  </si>
  <si>
    <t>VELUX OPTIMA</t>
  </si>
  <si>
    <t>VELUX PREMIUM</t>
  </si>
  <si>
    <t xml:space="preserve">Размеры
</t>
  </si>
  <si>
    <t>Стандарт</t>
  </si>
  <si>
    <t>Ручка сверху Тепло Комфорт
Дерево</t>
  </si>
  <si>
    <t>Ручка снизу Тепло     Комфорт
Дерево</t>
  </si>
  <si>
    <t xml:space="preserve">Классика
Дерево
</t>
  </si>
  <si>
    <t xml:space="preserve">Классика
Полиуретан
</t>
  </si>
  <si>
    <t>Ручка сверху
Дерево</t>
  </si>
  <si>
    <t>Ручка снизу
Дерево</t>
  </si>
  <si>
    <t>Ручка сверху</t>
  </si>
  <si>
    <t>Ручка снизу</t>
  </si>
  <si>
    <t>Дерево</t>
  </si>
  <si>
    <t>GZR 3050</t>
  </si>
  <si>
    <t>GZR 3050B</t>
  </si>
  <si>
    <t>GZR 306I</t>
  </si>
  <si>
    <t>GZR306IB</t>
  </si>
  <si>
    <t>GLL 1061</t>
  </si>
  <si>
    <t>GLL 1061B</t>
  </si>
  <si>
    <t>GGL 3068</t>
  </si>
  <si>
    <t>GGU 0068</t>
  </si>
  <si>
    <r>
      <t xml:space="preserve">CR02   </t>
    </r>
    <r>
      <rPr>
        <sz val="8"/>
        <rFont val="Arial"/>
        <family val="2"/>
      </rPr>
      <t xml:space="preserve">55X78 </t>
    </r>
  </si>
  <si>
    <t xml:space="preserve">_
</t>
  </si>
  <si>
    <r>
      <t xml:space="preserve">CR04   </t>
    </r>
    <r>
      <rPr>
        <sz val="8"/>
        <rFont val="Arial"/>
        <family val="2"/>
      </rPr>
      <t>55X98</t>
    </r>
  </si>
  <si>
    <r>
      <t>FR04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>66X98</t>
    </r>
  </si>
  <si>
    <r>
      <t xml:space="preserve">FR06   </t>
    </r>
    <r>
      <rPr>
        <sz val="8"/>
        <rFont val="Arial"/>
        <family val="2"/>
      </rPr>
      <t>66X118</t>
    </r>
  </si>
  <si>
    <r>
      <t xml:space="preserve">MR04  </t>
    </r>
    <r>
      <rPr>
        <sz val="8"/>
        <rFont val="Arial"/>
        <family val="2"/>
      </rPr>
      <t>78X98</t>
    </r>
  </si>
  <si>
    <r>
      <t xml:space="preserve">MR06  </t>
    </r>
    <r>
      <rPr>
        <sz val="8"/>
        <rFont val="Arial"/>
        <family val="2"/>
      </rPr>
      <t>78X118</t>
    </r>
  </si>
  <si>
    <r>
      <t xml:space="preserve">MR08  </t>
    </r>
    <r>
      <rPr>
        <sz val="8"/>
        <rFont val="Arial"/>
        <family val="2"/>
      </rPr>
      <t>78X140</t>
    </r>
  </si>
  <si>
    <r>
      <t xml:space="preserve">MR10  </t>
    </r>
    <r>
      <rPr>
        <sz val="8"/>
        <rFont val="Arial"/>
        <family val="2"/>
      </rPr>
      <t>78X160</t>
    </r>
  </si>
  <si>
    <r>
      <t xml:space="preserve">PR06  </t>
    </r>
    <r>
      <rPr>
        <sz val="8"/>
        <rFont val="Arial"/>
        <family val="2"/>
      </rPr>
      <t>94X118</t>
    </r>
  </si>
  <si>
    <r>
      <t xml:space="preserve">PR08  </t>
    </r>
    <r>
      <rPr>
        <sz val="8"/>
        <rFont val="Arial"/>
        <family val="2"/>
      </rPr>
      <t>94X140</t>
    </r>
  </si>
  <si>
    <r>
      <t xml:space="preserve">SR06  </t>
    </r>
    <r>
      <rPr>
        <sz val="8"/>
        <rFont val="Arial"/>
        <family val="2"/>
      </rPr>
      <t>114X118</t>
    </r>
  </si>
  <si>
    <r>
      <t xml:space="preserve">SR08  </t>
    </r>
    <r>
      <rPr>
        <sz val="8"/>
        <rFont val="Arial"/>
        <family val="2"/>
      </rPr>
      <t>114X140</t>
    </r>
  </si>
  <si>
    <t>Установка и отделка окон OPTIMA и PREMIUM</t>
  </si>
  <si>
    <t xml:space="preserve">Размеры  
</t>
  </si>
  <si>
    <r>
      <t xml:space="preserve">Водонепроницаемый
</t>
    </r>
    <r>
      <rPr>
        <b/>
        <sz val="9"/>
        <rFont val="Arial"/>
        <family val="2"/>
      </rPr>
      <t>О</t>
    </r>
    <r>
      <rPr>
        <b/>
        <sz val="10.5"/>
        <rFont val="Arial"/>
        <family val="2"/>
      </rPr>
      <t>клад</t>
    </r>
  </si>
  <si>
    <t xml:space="preserve">Гидро-и теплоизоляция
</t>
  </si>
  <si>
    <t xml:space="preserve">Условные обозначения
</t>
  </si>
  <si>
    <t>Для профил.
Кровли</t>
  </si>
  <si>
    <t>Для плоской
Кровли</t>
  </si>
  <si>
    <t>EWR 0000</t>
  </si>
  <si>
    <t>ESR 0000</t>
  </si>
  <si>
    <t>BDX 2000</t>
  </si>
  <si>
    <t>Наличие уточнить у менеджера</t>
  </si>
  <si>
    <t>Срок поставки 4 недели С</t>
  </si>
  <si>
    <t>Срок поставки 5 недель С</t>
  </si>
  <si>
    <t>Кол-во на складе ограничено</t>
  </si>
  <si>
    <t>Меню!A1</t>
  </si>
  <si>
    <t>Мансардные окна FAKRO</t>
  </si>
  <si>
    <t>ДЕРЕВЯННЫЕ ОКНА</t>
  </si>
  <si>
    <t>ПЛАСТИКОВЫЕ ОКНА</t>
  </si>
  <si>
    <t xml:space="preserve">Размеры
</t>
  </si>
  <si>
    <t>Коллекции</t>
  </si>
  <si>
    <t>FTS U2</t>
  </si>
  <si>
    <t>FTP-V U3</t>
  </si>
  <si>
    <t>FTР-V U3 Z-Wave</t>
  </si>
  <si>
    <t>FTP-V U3 (CU)</t>
  </si>
  <si>
    <t>FTP-V U5 Thermo</t>
  </si>
  <si>
    <t>FTT U8 Thermo</t>
  </si>
  <si>
    <t xml:space="preserve"> FPP-V  U3</t>
  </si>
  <si>
    <t>PTP U3</t>
  </si>
  <si>
    <t>PTP-V U3</t>
  </si>
  <si>
    <t>PTP/GO U3</t>
  </si>
  <si>
    <t>PTP-V/GO U3</t>
  </si>
  <si>
    <t>PTP U3 Z-Wave</t>
  </si>
  <si>
    <t>PPP-V U3 preSelect</t>
  </si>
  <si>
    <t>55Х78</t>
  </si>
  <si>
    <t xml:space="preserve"> 
17935</t>
  </si>
  <si>
    <t xml:space="preserve"> 
18870</t>
  </si>
  <si>
    <t>55Х98</t>
  </si>
  <si>
    <t xml:space="preserve"> 
28390</t>
  </si>
  <si>
    <t xml:space="preserve">66810
</t>
  </si>
  <si>
    <t xml:space="preserve"> 
19380</t>
  </si>
  <si>
    <t xml:space="preserve"> 
22185</t>
  </si>
  <si>
    <t>66Х98</t>
  </si>
  <si>
    <t xml:space="preserve">12325
</t>
  </si>
  <si>
    <t xml:space="preserve"> 
30515</t>
  </si>
  <si>
    <t xml:space="preserve">71740
</t>
  </si>
  <si>
    <t xml:space="preserve"> 
20740</t>
  </si>
  <si>
    <t xml:space="preserve"> 
21675</t>
  </si>
  <si>
    <t xml:space="preserve"> 
24990</t>
  </si>
  <si>
    <t>66Х118</t>
  </si>
  <si>
    <t xml:space="preserve"> 
22015</t>
  </si>
  <si>
    <t xml:space="preserve"> 
23120</t>
  </si>
  <si>
    <t xml:space="preserve">
25330</t>
  </si>
  <si>
    <t xml:space="preserve"> 
26605</t>
  </si>
  <si>
    <t xml:space="preserve"> 
58225</t>
  </si>
  <si>
    <t>78Х98</t>
  </si>
  <si>
    <t xml:space="preserve">75650
</t>
  </si>
  <si>
    <t xml:space="preserve"> 
25330</t>
  </si>
  <si>
    <t>78Х118</t>
  </si>
  <si>
    <t xml:space="preserve"> 
32555</t>
  </si>
  <si>
    <t xml:space="preserve"> 
24735</t>
  </si>
  <si>
    <t xml:space="preserve"> 
25925</t>
  </si>
  <si>
    <t xml:space="preserve">
29920</t>
  </si>
  <si>
    <t xml:space="preserve"> 
38080</t>
  </si>
  <si>
    <t>78Х140</t>
  </si>
  <si>
    <t xml:space="preserve"> 
40545</t>
  </si>
  <si>
    <t xml:space="preserve"> 
27540</t>
  </si>
  <si>
    <t xml:space="preserve"> 
28900</t>
  </si>
  <si>
    <t xml:space="preserve"> 
31620</t>
  </si>
  <si>
    <t xml:space="preserve"> 
33320</t>
  </si>
  <si>
    <t xml:space="preserve"> 
41055</t>
  </si>
  <si>
    <t>78Х160</t>
  </si>
  <si>
    <t>94Х118</t>
  </si>
  <si>
    <t xml:space="preserve"> 
42330</t>
  </si>
  <si>
    <t xml:space="preserve"> 
30175</t>
  </si>
  <si>
    <t xml:space="preserve"> 
32895</t>
  </si>
  <si>
    <t xml:space="preserve"> 
34765</t>
  </si>
  <si>
    <t>94X140</t>
  </si>
  <si>
    <t xml:space="preserve"> 
27115</t>
  </si>
  <si>
    <t xml:space="preserve"> 
32385</t>
  </si>
  <si>
    <t xml:space="preserve"> 
35360</t>
  </si>
  <si>
    <t xml:space="preserve"> 
37230</t>
  </si>
  <si>
    <t xml:space="preserve"> 
66980</t>
  </si>
  <si>
    <t>114X118</t>
  </si>
  <si>
    <t xml:space="preserve"> 
45475</t>
  </si>
  <si>
    <t xml:space="preserve"> 
38675</t>
  </si>
  <si>
    <t xml:space="preserve"> 
30855</t>
  </si>
  <si>
    <t>114X140</t>
  </si>
  <si>
    <t xml:space="preserve"> 
29835</t>
  </si>
  <si>
    <t xml:space="preserve"> 
49895</t>
  </si>
  <si>
    <t xml:space="preserve"> 
43520</t>
  </si>
  <si>
    <t xml:space="preserve"> 
33830</t>
  </si>
  <si>
    <t>134Х98</t>
  </si>
  <si>
    <t xml:space="preserve"> 
28135</t>
  </si>
  <si>
    <t>,</t>
  </si>
  <si>
    <t>Установка и отделка деревянных и пластиковых окон FAKRO</t>
  </si>
  <si>
    <t>Водонепронепроницоемый
Оклад</t>
  </si>
  <si>
    <t xml:space="preserve">Внутренняя отделка
</t>
  </si>
  <si>
    <t xml:space="preserve">Условные обазначения
</t>
  </si>
  <si>
    <t xml:space="preserve">Для плоской
Кровли
</t>
  </si>
  <si>
    <t xml:space="preserve">Для профилированной
Кровли
</t>
  </si>
  <si>
    <t>ESV</t>
  </si>
  <si>
    <t>EZV-A/EZV-P</t>
  </si>
  <si>
    <t>XDK</t>
  </si>
  <si>
    <t>XDP</t>
  </si>
  <si>
    <t>XDS</t>
  </si>
  <si>
    <t>XWT</t>
  </si>
  <si>
    <t>XLW-F,  XLW-P</t>
  </si>
  <si>
    <t>Доступно по индивидуальному заказу</t>
  </si>
  <si>
    <t xml:space="preserve"> 
4123</t>
  </si>
  <si>
    <t xml:space="preserve"> 
4463</t>
  </si>
  <si>
    <t>Наличие уточните у менеджера</t>
  </si>
  <si>
    <t xml:space="preserve"> 
4633</t>
  </si>
  <si>
    <t xml:space="preserve"> 
4888</t>
  </si>
  <si>
    <t xml:space="preserve"> 
6758</t>
  </si>
  <si>
    <t xml:space="preserve"> 
7990</t>
  </si>
  <si>
    <t xml:space="preserve"> 
7268</t>
  </si>
  <si>
    <t xml:space="preserve"> 
7565</t>
  </si>
  <si>
    <t xml:space="preserve">CОФИТЫ ДЛЯ ПОДШИВА КАРНИЗНОГО СВЕСА
</t>
  </si>
  <si>
    <t>AQUASYSTEM</t>
  </si>
  <si>
    <t xml:space="preserve">Панель,
Комплектующие
</t>
  </si>
  <si>
    <t xml:space="preserve">Медь
</t>
  </si>
  <si>
    <t xml:space="preserve">Аллюминий с покр П/Э
</t>
  </si>
  <si>
    <t xml:space="preserve">Cталь с покрытием П/Э
</t>
  </si>
  <si>
    <t xml:space="preserve">Cталь с покрытием ПУРАЛ
</t>
  </si>
  <si>
    <t xml:space="preserve">Сталь с покрытием PRINTECH 
</t>
  </si>
  <si>
    <t>Белый
RAL 9010</t>
  </si>
  <si>
    <t>Коричневый
RAL 8017</t>
  </si>
  <si>
    <t>Белый
RR 20</t>
  </si>
  <si>
    <t>Коричневый
RR 32</t>
  </si>
  <si>
    <t>Серый
RR 23</t>
  </si>
  <si>
    <t>Зелёный
RR 11</t>
  </si>
  <si>
    <t>Зелёный
RAL 6005</t>
  </si>
  <si>
    <t>Терракотовый
RR 29</t>
  </si>
  <si>
    <t xml:space="preserve">Printech Log (Светлое дерево), Printech NAIVE (Красное дерево), Printech NAIVE MAROON (Темное дерево) </t>
  </si>
  <si>
    <t>Софит с центральной перфорацией 
0,303 Х 2,4 м.</t>
  </si>
  <si>
    <t>Софит с полной перфорацией
0,303 Х 2,4 м.</t>
  </si>
  <si>
    <t>Софит без перфорации
0,303 Х 2,4 м.</t>
  </si>
  <si>
    <t>Софит с центральной перфорацией 
0,303 Х 1,0м.</t>
  </si>
  <si>
    <t>Софит с полной перфорацией
0,303 Х 1,0 м.</t>
  </si>
  <si>
    <t>Софит без перфорации
0,303 Х 1,0 м.</t>
  </si>
  <si>
    <t>G-планка 
2,0 м.</t>
  </si>
  <si>
    <t>F-профиль 
2,0 м.</t>
  </si>
  <si>
    <t>J-фаска 150 мм. 
2,0 м.</t>
  </si>
  <si>
    <t>J-фаска 200 мм.
2,0 м.</t>
  </si>
  <si>
    <t>J-фаска 250 мм.
2,0 м.</t>
  </si>
  <si>
    <t>Ветровая планка (L-профиль) 150 мм.
2,0 м.</t>
  </si>
  <si>
    <t>Ветровая планка (L-профиль) 200 мм.
2,0 м.</t>
  </si>
  <si>
    <t>Ветровая планка (L-профиль) 250 мм.
2,0 м.</t>
  </si>
  <si>
    <t>Финишная планка 
2,0 м.</t>
  </si>
  <si>
    <t>Планка угловая (внешняя) 
2,0 м.</t>
  </si>
  <si>
    <t>Планка угловая (внутренняя) 
2,0м.</t>
  </si>
  <si>
    <t>VINILON</t>
  </si>
  <si>
    <t xml:space="preserve">Панель,
Комплектующие
</t>
  </si>
  <si>
    <t xml:space="preserve">Белый
</t>
  </si>
  <si>
    <t xml:space="preserve">Коричневый
</t>
  </si>
  <si>
    <t>Софит Тройной с центральной перфорацией 
0,305 Х 3,0 м.</t>
  </si>
  <si>
    <t>Софит Тройной с полной перфорацией 
0,305 Х 3,0 м.</t>
  </si>
  <si>
    <t>Софит Тройной без перфорации 
0,305 Х 3,0 м.</t>
  </si>
  <si>
    <t>Софит Тройной с центральной перфорацией 
0,305 Х 3,66м.</t>
  </si>
  <si>
    <t>Софит Тройной с полной перфорацией 
0,305 Х 3,66 м.</t>
  </si>
  <si>
    <t>Софит Тройной без перфорации 
0,305 Х 3,66 м.</t>
  </si>
  <si>
    <t>Карнизная доска (J-Фаска) 
3,05 м</t>
  </si>
  <si>
    <t>J — профиль 
3,05 м</t>
  </si>
  <si>
    <t>Завершающая полоса 
3,05 м</t>
  </si>
  <si>
    <t>Карнизная доска (J-Фаска) 
3,66 м.</t>
  </si>
  <si>
    <t>J — профиль 
3,66 м.</t>
  </si>
  <si>
    <t>Завершающая полоса 
3,05 м.</t>
  </si>
  <si>
    <t>Панель,
Комплектующие</t>
  </si>
  <si>
    <t>Соффит Т4 cплошной
0,341 Х 3,0 м.</t>
  </si>
  <si>
    <t>Соффит белый Т4 перфорированный
0,341 Х 3,0 м.</t>
  </si>
  <si>
    <t>Premium соффит со скрытой перфорацией GL Estetic 3,0 белый 
0,246 Х 3,0 м.</t>
  </si>
  <si>
    <t>Карнизная доска (J-Фаска) 
3,0 м.</t>
  </si>
  <si>
    <t>J — профиль 
3,0 м.</t>
  </si>
  <si>
    <t>Завершающая полоса 
3,0 м.</t>
  </si>
  <si>
    <t>Соффит (сплошной, вентилируемый)</t>
  </si>
  <si>
    <t>Карнизная доска (J-Фаска) 
3,05 м.</t>
  </si>
  <si>
    <t>J — профиль 
3,05 м.</t>
  </si>
  <si>
    <t xml:space="preserve">Фасадная плитка ТЕХНОНИКОЛЬ HAUBERK
</t>
  </si>
  <si>
    <t xml:space="preserve">Кол-во 
М2/уп 
</t>
  </si>
  <si>
    <t xml:space="preserve">2  М2 
</t>
  </si>
  <si>
    <t>Цвет</t>
  </si>
  <si>
    <t xml:space="preserve">Песчанный кирпич
</t>
  </si>
  <si>
    <t xml:space="preserve">Терракотовый кирпич
</t>
  </si>
  <si>
    <t xml:space="preserve">Красный кирпич
</t>
  </si>
  <si>
    <t xml:space="preserve">Бежевый кирпич
</t>
  </si>
  <si>
    <t xml:space="preserve">Мраморный кирпич
</t>
  </si>
  <si>
    <t xml:space="preserve">Античный кирпич
</t>
  </si>
  <si>
    <t>Цена за упаковку</t>
  </si>
  <si>
    <t xml:space="preserve">Комплектующие для монтажа фасадной плитки ТЕХНОНИКОЛЬ HAUBERK
</t>
  </si>
  <si>
    <t>Ед. изм.</t>
  </si>
  <si>
    <t>Размеры</t>
  </si>
  <si>
    <t>Цена, руб</t>
  </si>
  <si>
    <t xml:space="preserve">Наличник HAUBERK 
</t>
  </si>
  <si>
    <t xml:space="preserve">шт.
</t>
  </si>
  <si>
    <t xml:space="preserve">Песчаный, терракотовый, обожженный, античный, бежевый, мраморный 
</t>
  </si>
  <si>
    <t xml:space="preserve">50*100*1250 
</t>
  </si>
  <si>
    <t xml:space="preserve">Уголок HAUBERK (внешний, внутренний) 
</t>
  </si>
  <si>
    <t xml:space="preserve">Песчаный, терракотовый, обожженный, античный, бежевый, мраморный
 </t>
  </si>
  <si>
    <t xml:space="preserve">50*50*1250 
</t>
  </si>
  <si>
    <t>Кровельная — подкровельная вентиляция
Фановые стояки
Трубы на  вытяжку</t>
  </si>
  <si>
    <t>Проходные элементы для герметичного счленения трубы с кровлей</t>
  </si>
  <si>
    <r>
      <t xml:space="preserve">                Classik</t>
    </r>
    <r>
      <rPr>
        <sz val="11"/>
        <color indexed="8"/>
        <rFont val="Arial Cyr"/>
        <family val="2"/>
      </rPr>
      <t xml:space="preserve">                                     для мягкой кровли (после монтажа), для фальца</t>
    </r>
  </si>
  <si>
    <r>
      <t xml:space="preserve">Muotokate
</t>
    </r>
    <r>
      <rPr>
        <sz val="12"/>
        <rFont val="Arial"/>
        <family val="2"/>
      </rPr>
      <t xml:space="preserve"> д</t>
    </r>
    <r>
      <rPr>
        <sz val="11"/>
        <color indexed="8"/>
        <rFont val="Arial Cyr"/>
        <family val="2"/>
      </rPr>
      <t>ля металлочерепицы под профиль монтерей</t>
    </r>
  </si>
  <si>
    <r>
      <t xml:space="preserve">                 Huopa</t>
    </r>
    <r>
      <rPr>
        <sz val="11"/>
        <color indexed="8"/>
        <rFont val="Arial Cyr"/>
        <family val="2"/>
      </rPr>
      <t xml:space="preserve">               </t>
    </r>
    <r>
      <rPr>
        <sz val="8"/>
        <rFont val="Arial"/>
        <family val="2"/>
      </rPr>
      <t xml:space="preserve">  для мягкой кровли в процессе монтажа</t>
    </r>
  </si>
  <si>
    <r>
      <t xml:space="preserve">Classik
 </t>
    </r>
    <r>
      <rPr>
        <b/>
        <sz val="8"/>
        <rFont val="Arial"/>
        <family val="2"/>
      </rPr>
      <t>Диаметр трубы до 160 мм.</t>
    </r>
  </si>
  <si>
    <r>
      <t xml:space="preserve">Muotokate
 </t>
    </r>
    <r>
      <rPr>
        <sz val="8"/>
        <rFont val="Arial"/>
        <family val="2"/>
      </rPr>
      <t>Диаметр трубы до 160 мм.</t>
    </r>
  </si>
  <si>
    <r>
      <t>Huoppa</t>
    </r>
    <r>
      <rPr>
        <sz val="11"/>
        <color indexed="8"/>
        <rFont val="Arial Cyr"/>
        <family val="2"/>
      </rPr>
      <t xml:space="preserve"> 
</t>
    </r>
    <r>
      <rPr>
        <sz val="8"/>
        <rFont val="Arial"/>
        <family val="2"/>
      </rPr>
      <t>диаметр трубы до 160 мм.</t>
    </r>
  </si>
  <si>
    <t>от 1400 руб.</t>
  </si>
  <si>
    <t>от 1500 руб.</t>
  </si>
  <si>
    <t>от 950 руб.</t>
  </si>
  <si>
    <t>Вентиляционные выходы ( трубы)</t>
  </si>
  <si>
    <t>Вентиляционные выходы  не изолированные (не утепленные)</t>
  </si>
  <si>
    <t>Вентиляционный выход
 Изолированный (утепленный)</t>
  </si>
  <si>
    <t xml:space="preserve">Вентиляционный выход изолированный (утепленный) с колпаком
</t>
  </si>
  <si>
    <t xml:space="preserve">110/500
</t>
  </si>
  <si>
    <t xml:space="preserve">110/300
</t>
  </si>
  <si>
    <t xml:space="preserve">125/160/500
</t>
  </si>
  <si>
    <t xml:space="preserve">125/160/700
</t>
  </si>
  <si>
    <t xml:space="preserve">160/225/500
</t>
  </si>
  <si>
    <t xml:space="preserve">160/225/700
</t>
  </si>
  <si>
    <t>от 1320 руб.</t>
  </si>
  <si>
    <t>от 1800</t>
  </si>
  <si>
    <t>от 4000 руб.</t>
  </si>
  <si>
    <t>от 8500 руб.</t>
  </si>
  <si>
    <t>Колпаки</t>
  </si>
  <si>
    <t xml:space="preserve">110 мм.
</t>
  </si>
  <si>
    <t xml:space="preserve">160 мм.
</t>
  </si>
  <si>
    <t>Кровельные вентили KTV</t>
  </si>
  <si>
    <r>
      <t xml:space="preserve">                Classik-KTV</t>
    </r>
    <r>
      <rPr>
        <sz val="11"/>
        <color indexed="8"/>
        <rFont val="Arial Cyr"/>
        <family val="2"/>
      </rPr>
      <t xml:space="preserve">                          </t>
    </r>
    <r>
      <rPr>
        <sz val="9"/>
        <rFont val="Arial"/>
        <family val="2"/>
      </rPr>
      <t xml:space="preserve">             для мягкой кровли (после монтажа), для фальца</t>
    </r>
  </si>
  <si>
    <t>Muotokate-KTV  для металлочерепицы под профиль монтерей</t>
  </si>
  <si>
    <r>
      <t xml:space="preserve">                                         Huopa-KTV</t>
    </r>
    <r>
      <rPr>
        <sz val="11"/>
        <color indexed="8"/>
        <rFont val="Arial Cyr"/>
        <family val="2"/>
      </rPr>
      <t xml:space="preserve">  </t>
    </r>
    <r>
      <rPr>
        <sz val="8"/>
        <rFont val="Arial"/>
        <family val="2"/>
      </rPr>
      <t xml:space="preserve">для мягкой кровли в процессе монтажа </t>
    </r>
  </si>
  <si>
    <t>от 2300 руб.</t>
  </si>
  <si>
    <t>от 2450 руб.</t>
  </si>
  <si>
    <t>от 1450 руб.</t>
  </si>
  <si>
    <t>ТЕХНО НИКОЛЬ</t>
  </si>
  <si>
    <r>
      <t xml:space="preserve">            </t>
    </r>
    <r>
      <rPr>
        <b/>
        <sz val="10"/>
        <rFont val="Arial"/>
        <family val="2"/>
      </rPr>
      <t xml:space="preserve">                   Проходной элемент   </t>
    </r>
    <r>
      <rPr>
        <sz val="11"/>
        <color indexed="8"/>
        <rFont val="Arial Cyr"/>
        <family val="2"/>
      </rPr>
      <t xml:space="preserve">                                                              для гибкой черепицы в процессе монтажа</t>
    </r>
  </si>
  <si>
    <r>
      <t xml:space="preserve">Проходной элемент SKAT
</t>
    </r>
    <r>
      <rPr>
        <sz val="11"/>
        <color indexed="8"/>
        <rFont val="Arial Cyr"/>
        <family val="2"/>
      </rPr>
      <t>На готовую кровлю из гибкой черепицы, фальца</t>
    </r>
  </si>
  <si>
    <r>
      <t>Проходной элемент SKAT MONTERE</t>
    </r>
    <r>
      <rPr>
        <b/>
        <sz val="8"/>
        <rFont val="Arial"/>
        <family val="2"/>
      </rPr>
      <t xml:space="preserve">Y
</t>
    </r>
    <r>
      <rPr>
        <sz val="8"/>
        <rFont val="Arial"/>
        <family val="2"/>
      </rPr>
      <t>для металлочерепицы под профиль монтерей</t>
    </r>
  </si>
  <si>
    <t xml:space="preserve">Вентиляционный выход
</t>
  </si>
  <si>
    <t xml:space="preserve">Вентиляционный выход изолированный (без колпака)
</t>
  </si>
  <si>
    <t xml:space="preserve">110/500 
</t>
  </si>
  <si>
    <t xml:space="preserve">SKAT Roof 
</t>
  </si>
  <si>
    <t xml:space="preserve">SKAT Roof MONTEREY
</t>
  </si>
  <si>
    <r>
      <t xml:space="preserve"> Wave</t>
    </r>
    <r>
      <rPr>
        <sz val="11"/>
        <color indexed="8"/>
        <rFont val="Arial Cyr"/>
        <family val="2"/>
      </rPr>
      <t xml:space="preserve"> (металлочерепица)
 на готовую кровлю</t>
    </r>
  </si>
  <si>
    <r>
      <t xml:space="preserve">Wave 125-150 
</t>
    </r>
    <r>
      <rPr>
        <sz val="11"/>
        <color indexed="8"/>
        <rFont val="Arial Cyr"/>
        <family val="2"/>
      </rPr>
      <t>(металлочерепица) на готовую кровлю</t>
    </r>
  </si>
  <si>
    <r>
      <t xml:space="preserve"> Seam</t>
    </r>
    <r>
      <rPr>
        <sz val="11"/>
        <color indexed="8"/>
        <rFont val="Arial Cyr"/>
        <family val="2"/>
      </rPr>
      <t xml:space="preserve"> (мягкая/фальцевая,
 На готовую кровлю)</t>
    </r>
  </si>
  <si>
    <r>
      <t xml:space="preserve"> Seam 125-150</t>
    </r>
    <r>
      <rPr>
        <sz val="11"/>
        <color indexed="8"/>
        <rFont val="Arial Cyr"/>
        <family val="2"/>
      </rPr>
      <t xml:space="preserve"> (мягкая/фальцевая,
 На готовую кровлю)</t>
    </r>
  </si>
  <si>
    <r>
      <t>Base-VT</t>
    </r>
    <r>
      <rPr>
        <sz val="11"/>
        <color indexed="8"/>
        <rFont val="Arial Cyr"/>
        <family val="2"/>
      </rPr>
      <t xml:space="preserve"> (гибкая черепица)
 при монтаже кровли</t>
    </r>
  </si>
  <si>
    <r>
      <t>Base-VT 125-150</t>
    </r>
    <r>
      <rPr>
        <sz val="11"/>
        <color indexed="8"/>
        <rFont val="Arial Cyr"/>
        <family val="2"/>
      </rPr>
      <t xml:space="preserve"> (гибкая)
 при монтаже кровли</t>
    </r>
  </si>
  <si>
    <t xml:space="preserve">Холодные
</t>
  </si>
  <si>
    <t xml:space="preserve">Утепленые
</t>
  </si>
  <si>
    <t xml:space="preserve">Pipe-VT труба
</t>
  </si>
  <si>
    <t xml:space="preserve">Pipe-VT труба IS 110
</t>
  </si>
  <si>
    <t xml:space="preserve">Pipe-VT труба IS 125
</t>
  </si>
  <si>
    <t xml:space="preserve">Pipe-VT труба IS 150
</t>
  </si>
  <si>
    <t xml:space="preserve">Krovent HupCap 270 колпак на трубу кровельный
</t>
  </si>
  <si>
    <t xml:space="preserve">Krovent HupCap колпак на трубу кровельный 
</t>
  </si>
  <si>
    <t xml:space="preserve">KTV-Wave (металлочерепица, на готовую кровлю)
</t>
  </si>
  <si>
    <t xml:space="preserve">KTV-Seam (мягкая/фальцевая, на готовую кровлю)
</t>
  </si>
  <si>
    <t xml:space="preserve">KTV (мягкая, при монтаже)
</t>
  </si>
  <si>
    <t xml:space="preserve">Системы коньковой вентиляции
</t>
  </si>
  <si>
    <t xml:space="preserve">Аэратор коньковый Docke 1 м.
</t>
  </si>
  <si>
    <t xml:space="preserve">Система коньковой вентиляции кровли
 Ridge Master 1220х285мм
</t>
  </si>
  <si>
    <t xml:space="preserve">Коньковый аэратор ТехноНИКОЛЬ 0,61м (черный)
</t>
  </si>
  <si>
    <t xml:space="preserve">Krovent Pipe-Cone коньковый элемент
 Для любого типа кровли 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</si>
</sst>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0.00\ ;[Red]\-0.00\ "/>
    <numFmt numFmtId="166" formatCode="#,##0.00&quot;р.&quot;"/>
    <numFmt numFmtId="167" formatCode="#,##0.00\ [$руб.-419];\-#,##0.00\ [$руб.-419]"/>
  </numFmts>
  <fonts count="135">
    <font>
      <sz val="10"/>
      <name val="Arial"/>
      <family val="2"/>
    </font>
    <font>
      <b/>
      <i/>
      <sz val="16"/>
      <color indexed="8"/>
      <name val="Arial Cyr"/>
      <family val="2"/>
    </font>
    <font>
      <b/>
      <i/>
      <u val="single"/>
      <sz val="11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b/>
      <sz val="14"/>
      <color indexed="8"/>
      <name val="Arial Cyr"/>
      <family val="2"/>
    </font>
    <font>
      <b/>
      <u val="single"/>
      <sz val="14"/>
      <color indexed="10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name val="Arial Cyr"/>
      <family val="2"/>
    </font>
    <font>
      <sz val="12"/>
      <color indexed="8"/>
      <name val="Arial Cyr"/>
      <family val="2"/>
    </font>
    <font>
      <u val="single"/>
      <sz val="11"/>
      <color indexed="8"/>
      <name val="Arial Cyr"/>
      <family val="2"/>
    </font>
    <font>
      <u val="single"/>
      <sz val="12"/>
      <color indexed="8"/>
      <name val="Arial Cyr"/>
      <family val="2"/>
    </font>
    <font>
      <sz val="12"/>
      <color indexed="56"/>
      <name val="Arial Cyr"/>
      <family val="2"/>
    </font>
    <font>
      <b/>
      <sz val="14"/>
      <color indexed="10"/>
      <name val="Arial Cyr"/>
      <family val="2"/>
    </font>
    <font>
      <u val="single"/>
      <sz val="14"/>
      <color indexed="8"/>
      <name val="Arial Cyr"/>
      <family val="2"/>
    </font>
    <font>
      <sz val="11"/>
      <color indexed="56"/>
      <name val="Arial Cyr"/>
      <family val="2"/>
    </font>
    <font>
      <u val="single"/>
      <sz val="12"/>
      <color indexed="56"/>
      <name val="Arial Cyr"/>
      <family val="2"/>
    </font>
    <font>
      <sz val="14"/>
      <color indexed="30"/>
      <name val="Arial Cyr"/>
      <family val="2"/>
    </font>
    <font>
      <b/>
      <sz val="10"/>
      <color indexed="8"/>
      <name val="Arial Cyr"/>
      <family val="2"/>
    </font>
    <font>
      <b/>
      <sz val="28"/>
      <color indexed="10"/>
      <name val="Arial Cyr"/>
      <family val="2"/>
    </font>
    <font>
      <b/>
      <sz val="24"/>
      <color indexed="10"/>
      <name val="Arial Cyr"/>
      <family val="2"/>
    </font>
    <font>
      <b/>
      <sz val="14"/>
      <color indexed="8"/>
      <name val="Times New Roman"/>
      <family val="1"/>
    </font>
    <font>
      <b/>
      <sz val="26"/>
      <color indexed="10"/>
      <name val="Arial Cyr"/>
      <family val="2"/>
    </font>
    <font>
      <b/>
      <sz val="20"/>
      <color indexed="10"/>
      <name val="Arial Cyr"/>
      <family val="2"/>
    </font>
    <font>
      <b/>
      <sz val="18"/>
      <color indexed="8"/>
      <name val="Arial Cyr"/>
      <family val="2"/>
    </font>
    <font>
      <b/>
      <sz val="13"/>
      <color indexed="8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sz val="10"/>
      <name val="Arial Cyr"/>
      <family val="2"/>
    </font>
    <font>
      <b/>
      <sz val="22"/>
      <name val="Arial Cyr"/>
      <family val="2"/>
    </font>
    <font>
      <sz val="16"/>
      <color indexed="8"/>
      <name val="Arial Cyr"/>
      <family val="2"/>
    </font>
    <font>
      <b/>
      <sz val="20"/>
      <name val="Arial Cyr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3"/>
      <color indexed="8"/>
      <name val="Arial Cyr"/>
      <family val="2"/>
    </font>
    <font>
      <b/>
      <sz val="28"/>
      <color indexed="10"/>
      <name val="Times New Roman"/>
      <family val="1"/>
    </font>
    <font>
      <b/>
      <sz val="24"/>
      <color indexed="60"/>
      <name val="Arial Cyr"/>
      <family val="2"/>
    </font>
    <font>
      <b/>
      <sz val="20"/>
      <color indexed="60"/>
      <name val="Arial Cyr"/>
      <family val="2"/>
    </font>
    <font>
      <b/>
      <sz val="12"/>
      <color indexed="8"/>
      <name val="Arial Cyr"/>
      <family val="2"/>
    </font>
    <font>
      <b/>
      <sz val="12"/>
      <name val="Arial Cyr"/>
      <family val="2"/>
    </font>
    <font>
      <b/>
      <sz val="12"/>
      <color indexed="60"/>
      <name val="Arial Cyr"/>
      <family val="2"/>
    </font>
    <font>
      <b/>
      <sz val="24"/>
      <color indexed="8"/>
      <name val="Arial Cyr"/>
      <family val="2"/>
    </font>
    <font>
      <b/>
      <sz val="14"/>
      <color indexed="8"/>
      <name val="Arial"/>
      <family val="2"/>
    </font>
    <font>
      <b/>
      <sz val="12"/>
      <color indexed="10"/>
      <name val="Arial Cyr"/>
      <family val="2"/>
    </font>
    <font>
      <b/>
      <sz val="18"/>
      <color indexed="60"/>
      <name val="Arial Cyr"/>
      <family val="2"/>
    </font>
    <font>
      <sz val="24"/>
      <color indexed="10"/>
      <name val="Arial Cyr"/>
      <family val="2"/>
    </font>
    <font>
      <b/>
      <sz val="11"/>
      <color indexed="10"/>
      <name val="Arial Cyr"/>
      <family val="2"/>
    </font>
    <font>
      <b/>
      <sz val="11"/>
      <color indexed="8"/>
      <name val="Arial Cyr"/>
      <family val="2"/>
    </font>
    <font>
      <b/>
      <sz val="2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22"/>
      <color indexed="10"/>
      <name val="Arial Cyr"/>
      <family val="2"/>
    </font>
    <font>
      <b/>
      <sz val="24"/>
      <color indexed="10"/>
      <name val="Arial"/>
      <family val="2"/>
    </font>
    <font>
      <b/>
      <sz val="40"/>
      <color indexed="10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i/>
      <sz val="32"/>
      <color indexed="10"/>
      <name val="Arial"/>
      <family val="2"/>
    </font>
    <font>
      <b/>
      <i/>
      <sz val="36"/>
      <color indexed="10"/>
      <name val="Arial"/>
      <family val="2"/>
    </font>
    <font>
      <b/>
      <sz val="11"/>
      <color indexed="10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i/>
      <sz val="24"/>
      <color indexed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22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sz val="2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1" applyNumberFormat="0" applyAlignment="0" applyProtection="0"/>
    <xf numFmtId="0" fontId="120" fillId="27" borderId="2" applyNumberFormat="0" applyAlignment="0" applyProtection="0"/>
    <xf numFmtId="0" fontId="121" fillId="27" borderId="1" applyNumberFormat="0" applyAlignment="0" applyProtection="0"/>
    <xf numFmtId="0" fontId="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126" fillId="28" borderId="7" applyNumberFormat="0" applyAlignment="0" applyProtection="0"/>
    <xf numFmtId="0" fontId="127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9" fillId="0" borderId="0" applyNumberFormat="0" applyFill="0" applyBorder="0" applyAlignment="0" applyProtection="0"/>
    <xf numFmtId="0" fontId="130" fillId="30" borderId="0" applyNumberFormat="0" applyBorder="0" applyAlignment="0" applyProtection="0"/>
    <xf numFmtId="0" fontId="1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32" fillId="0" borderId="9" applyNumberFormat="0" applyFill="0" applyAlignment="0" applyProtection="0"/>
    <xf numFmtId="0" fontId="1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33">
      <alignment/>
      <protection/>
    </xf>
    <xf numFmtId="0" fontId="5" fillId="0" borderId="0" xfId="33" applyAlignment="1">
      <alignment horizontal="center"/>
      <protection/>
    </xf>
    <xf numFmtId="0" fontId="5" fillId="0" borderId="0" xfId="33" applyAlignment="1">
      <alignment horizontal="left"/>
      <protection/>
    </xf>
    <xf numFmtId="0" fontId="6" fillId="0" borderId="0" xfId="33" applyFont="1">
      <alignment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7" fillId="33" borderId="0" xfId="47" applyFont="1" applyFill="1">
      <alignment/>
      <protection/>
    </xf>
    <xf numFmtId="0" fontId="7" fillId="0" borderId="0" xfId="33" applyFont="1" applyAlignment="1">
      <alignment horizontal="center"/>
      <protection/>
    </xf>
    <xf numFmtId="0" fontId="7" fillId="34" borderId="0" xfId="47" applyNumberFormat="1" applyFont="1" applyFill="1" applyBorder="1" applyAlignment="1" applyProtection="1">
      <alignment/>
      <protection/>
    </xf>
    <xf numFmtId="0" fontId="7" fillId="34" borderId="0" xfId="47" applyNumberFormat="1" applyFont="1" applyFill="1" applyBorder="1" applyAlignment="1" applyProtection="1">
      <alignment horizontal="left"/>
      <protection/>
    </xf>
    <xf numFmtId="0" fontId="9" fillId="0" borderId="0" xfId="33" applyFont="1" applyAlignment="1">
      <alignment horizontal="center"/>
      <protection/>
    </xf>
    <xf numFmtId="0" fontId="10" fillId="0" borderId="0" xfId="33" applyFont="1">
      <alignment/>
      <protection/>
    </xf>
    <xf numFmtId="0" fontId="11" fillId="0" borderId="0" xfId="47" applyFont="1">
      <alignment/>
      <protection/>
    </xf>
    <xf numFmtId="0" fontId="10" fillId="0" borderId="0" xfId="33" applyFont="1" applyAlignment="1">
      <alignment horizontal="center"/>
      <protection/>
    </xf>
    <xf numFmtId="0" fontId="12" fillId="0" borderId="0" xfId="47" applyNumberFormat="1" applyFont="1" applyFill="1" applyBorder="1" applyAlignment="1" applyProtection="1">
      <alignment/>
      <protection/>
    </xf>
    <xf numFmtId="0" fontId="12" fillId="0" borderId="0" xfId="47" applyNumberFormat="1" applyFont="1" applyFill="1" applyBorder="1" applyAlignment="1" applyProtection="1">
      <alignment horizontal="left"/>
      <protection/>
    </xf>
    <xf numFmtId="0" fontId="13" fillId="0" borderId="0" xfId="33" applyFont="1">
      <alignment/>
      <protection/>
    </xf>
    <xf numFmtId="0" fontId="10" fillId="0" borderId="0" xfId="33" applyFont="1" applyAlignment="1">
      <alignment horizontal="left"/>
      <protection/>
    </xf>
    <xf numFmtId="0" fontId="11" fillId="0" borderId="0" xfId="47" applyNumberFormat="1" applyFont="1" applyFill="1" applyBorder="1" applyAlignment="1" applyProtection="1">
      <alignment/>
      <protection/>
    </xf>
    <xf numFmtId="0" fontId="8" fillId="0" borderId="0" xfId="47" applyNumberFormat="1" applyFill="1" applyBorder="1" applyAlignment="1" applyProtection="1">
      <alignment horizontal="center"/>
      <protection/>
    </xf>
    <xf numFmtId="0" fontId="14" fillId="0" borderId="0" xfId="33" applyFont="1">
      <alignment/>
      <protection/>
    </xf>
    <xf numFmtId="0" fontId="14" fillId="0" borderId="0" xfId="33" applyFont="1" applyAlignment="1">
      <alignment horizontal="center"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15" fillId="0" borderId="0" xfId="33" applyFont="1" applyAlignment="1">
      <alignment horizontal="center"/>
      <protection/>
    </xf>
    <xf numFmtId="0" fontId="5" fillId="0" borderId="0" xfId="33" applyFont="1" applyAlignment="1">
      <alignment horizontal="left"/>
      <protection/>
    </xf>
    <xf numFmtId="0" fontId="16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13" fillId="0" borderId="0" xfId="33" applyFont="1" applyAlignment="1">
      <alignment horizontal="left"/>
      <protection/>
    </xf>
    <xf numFmtId="0" fontId="17" fillId="0" borderId="0" xfId="47" applyNumberFormat="1" applyFont="1" applyFill="1" applyBorder="1" applyAlignment="1" applyProtection="1">
      <alignment horizontal="left"/>
      <protection/>
    </xf>
    <xf numFmtId="0" fontId="18" fillId="0" borderId="0" xfId="33" applyFont="1">
      <alignment/>
      <protection/>
    </xf>
    <xf numFmtId="0" fontId="18" fillId="0" borderId="0" xfId="33" applyFont="1" applyAlignment="1">
      <alignment horizontal="center"/>
      <protection/>
    </xf>
    <xf numFmtId="0" fontId="18" fillId="0" borderId="0" xfId="33" applyFont="1" applyAlignment="1">
      <alignment horizontal="left"/>
      <protection/>
    </xf>
    <xf numFmtId="0" fontId="19" fillId="35" borderId="10" xfId="33" applyFont="1" applyFill="1" applyBorder="1" applyAlignment="1">
      <alignment horizontal="center" vertical="center"/>
      <protection/>
    </xf>
    <xf numFmtId="1" fontId="19" fillId="35" borderId="10" xfId="33" applyNumberFormat="1" applyFont="1" applyFill="1" applyBorder="1" applyAlignment="1">
      <alignment horizontal="center" vertical="center"/>
      <protection/>
    </xf>
    <xf numFmtId="0" fontId="14" fillId="36" borderId="11" xfId="33" applyFont="1" applyFill="1" applyBorder="1" applyAlignment="1">
      <alignment vertical="center"/>
      <protection/>
    </xf>
    <xf numFmtId="0" fontId="6" fillId="36" borderId="10" xfId="33" applyFont="1" applyFill="1" applyBorder="1" applyAlignment="1">
      <alignment horizontal="center" vertical="center" wrapText="1"/>
      <protection/>
    </xf>
    <xf numFmtId="1" fontId="6" fillId="36" borderId="10" xfId="33" applyNumberFormat="1" applyFont="1" applyFill="1" applyBorder="1" applyAlignment="1">
      <alignment horizontal="center" vertical="center" wrapText="1"/>
      <protection/>
    </xf>
    <xf numFmtId="1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6" fillId="37" borderId="10" xfId="33" applyFont="1" applyFill="1" applyBorder="1">
      <alignment/>
      <protection/>
    </xf>
    <xf numFmtId="1" fontId="6" fillId="37" borderId="10" xfId="33" applyNumberFormat="1" applyFont="1" applyFill="1" applyBorder="1" applyAlignment="1">
      <alignment horizontal="center" vertical="center"/>
      <protection/>
    </xf>
    <xf numFmtId="1" fontId="4" fillId="37" borderId="10" xfId="33" applyNumberFormat="1" applyFont="1" applyFill="1" applyBorder="1" applyAlignment="1">
      <alignment horizontal="center" vertical="center"/>
      <protection/>
    </xf>
    <xf numFmtId="0" fontId="6" fillId="37" borderId="12" xfId="33" applyFont="1" applyFill="1" applyBorder="1">
      <alignment/>
      <protection/>
    </xf>
    <xf numFmtId="0" fontId="6" fillId="0" borderId="10" xfId="33" applyFont="1" applyBorder="1">
      <alignment/>
      <protection/>
    </xf>
    <xf numFmtId="1" fontId="4" fillId="0" borderId="10" xfId="33" applyNumberFormat="1" applyFont="1" applyBorder="1" applyAlignment="1">
      <alignment horizontal="center" vertical="center"/>
      <protection/>
    </xf>
    <xf numFmtId="1" fontId="6" fillId="0" borderId="13" xfId="33" applyNumberFormat="1" applyFont="1" applyBorder="1" applyAlignment="1">
      <alignment horizontal="center" vertical="center"/>
      <protection/>
    </xf>
    <xf numFmtId="0" fontId="6" fillId="0" borderId="12" xfId="33" applyFont="1" applyBorder="1">
      <alignment/>
      <protection/>
    </xf>
    <xf numFmtId="0" fontId="6" fillId="0" borderId="14" xfId="33" applyFont="1" applyBorder="1" applyAlignment="1">
      <alignment horizontal="center"/>
      <protection/>
    </xf>
    <xf numFmtId="0" fontId="6" fillId="0" borderId="15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3" xfId="33" applyFont="1" applyBorder="1" applyAlignment="1">
      <alignment horizontal="left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1" fontId="6" fillId="0" borderId="10" xfId="33" applyNumberFormat="1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1" fontId="6" fillId="0" borderId="11" xfId="33" applyNumberFormat="1" applyFont="1" applyBorder="1" applyAlignment="1">
      <alignment horizontal="center" vertical="center"/>
      <protection/>
    </xf>
    <xf numFmtId="0" fontId="6" fillId="38" borderId="10" xfId="33" applyFont="1" applyFill="1" applyBorder="1" applyAlignment="1">
      <alignment horizontal="center" vertical="center" wrapText="1"/>
      <protection/>
    </xf>
    <xf numFmtId="1" fontId="6" fillId="38" borderId="10" xfId="33" applyNumberFormat="1" applyFont="1" applyFill="1" applyBorder="1" applyAlignment="1">
      <alignment horizontal="center" vertical="center" wrapText="1"/>
      <protection/>
    </xf>
    <xf numFmtId="1" fontId="6" fillId="38" borderId="15" xfId="33" applyNumberFormat="1" applyFont="1" applyFill="1" applyBorder="1" applyAlignment="1">
      <alignment horizontal="center" vertical="center" wrapText="1"/>
      <protection/>
    </xf>
    <xf numFmtId="0" fontId="6" fillId="0" borderId="17" xfId="61" applyFont="1" applyBorder="1" applyAlignment="1">
      <alignment vertical="center" wrapText="1"/>
      <protection/>
    </xf>
    <xf numFmtId="0" fontId="6" fillId="0" borderId="10" xfId="61" applyFont="1" applyBorder="1" applyAlignment="1">
      <alignment vertical="center" wrapText="1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1" fontId="6" fillId="0" borderId="18" xfId="33" applyNumberFormat="1" applyFont="1" applyBorder="1" applyAlignment="1">
      <alignment horizontal="center" vertical="center"/>
      <protection/>
    </xf>
    <xf numFmtId="1" fontId="8" fillId="33" borderId="19" xfId="47" applyNumberFormat="1" applyFont="1" applyFill="1" applyBorder="1" applyAlignment="1" applyProtection="1">
      <alignment horizontal="center" vertical="center" wrapText="1"/>
      <protection/>
    </xf>
    <xf numFmtId="0" fontId="27" fillId="0" borderId="17" xfId="61" applyFont="1" applyBorder="1" applyAlignment="1">
      <alignment vertical="center" wrapText="1"/>
      <protection/>
    </xf>
    <xf numFmtId="0" fontId="27" fillId="0" borderId="10" xfId="61" applyFont="1" applyFill="1" applyBorder="1" applyAlignment="1">
      <alignment horizontal="center"/>
      <protection/>
    </xf>
    <xf numFmtId="1" fontId="29" fillId="0" borderId="10" xfId="33" applyNumberFormat="1" applyFont="1" applyBorder="1" applyAlignment="1">
      <alignment horizontal="center" vertical="center" wrapText="1"/>
      <protection/>
    </xf>
    <xf numFmtId="0" fontId="6" fillId="39" borderId="17" xfId="61" applyFont="1" applyFill="1" applyBorder="1" applyAlignment="1">
      <alignment horizontal="center" vertical="center" wrapText="1"/>
      <protection/>
    </xf>
    <xf numFmtId="0" fontId="6" fillId="39" borderId="10" xfId="61" applyFont="1" applyFill="1" applyBorder="1" applyAlignment="1">
      <alignment horizontal="center" vertical="center" wrapText="1"/>
      <protection/>
    </xf>
    <xf numFmtId="0" fontId="6" fillId="38" borderId="17" xfId="33" applyFont="1" applyFill="1" applyBorder="1" applyAlignment="1">
      <alignment vertical="center"/>
      <protection/>
    </xf>
    <xf numFmtId="0" fontId="6" fillId="38" borderId="11" xfId="33" applyFont="1" applyFill="1" applyBorder="1" applyAlignment="1">
      <alignment vertical="center"/>
      <protection/>
    </xf>
    <xf numFmtId="0" fontId="6" fillId="39" borderId="10" xfId="61" applyFont="1" applyFill="1" applyBorder="1" applyAlignment="1">
      <alignment horizontal="left" vertical="center" wrapText="1"/>
      <protection/>
    </xf>
    <xf numFmtId="0" fontId="6" fillId="39" borderId="0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left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1" fontId="8" fillId="33" borderId="15" xfId="47" applyNumberFormat="1" applyFont="1" applyFill="1" applyBorder="1" applyAlignment="1" applyProtection="1">
      <alignment horizontal="center" vertical="center" wrapText="1"/>
      <protection/>
    </xf>
    <xf numFmtId="0" fontId="6" fillId="38" borderId="13" xfId="33" applyFont="1" applyFill="1" applyBorder="1" applyAlignment="1">
      <alignment horizontal="center" vertical="center" wrapText="1"/>
      <protection/>
    </xf>
    <xf numFmtId="1" fontId="6" fillId="38" borderId="13" xfId="33" applyNumberFormat="1" applyFont="1" applyFill="1" applyBorder="1" applyAlignment="1">
      <alignment horizontal="center" vertical="center" wrapText="1"/>
      <protection/>
    </xf>
    <xf numFmtId="1" fontId="6" fillId="38" borderId="12" xfId="33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vertical="center" wrapText="1"/>
      <protection/>
    </xf>
    <xf numFmtId="1" fontId="6" fillId="0" borderId="15" xfId="33" applyNumberFormat="1" applyFont="1" applyBorder="1" applyAlignment="1">
      <alignment horizontal="center" vertical="center"/>
      <protection/>
    </xf>
    <xf numFmtId="165" fontId="6" fillId="0" borderId="15" xfId="33" applyNumberFormat="1" applyFont="1" applyBorder="1" applyAlignment="1">
      <alignment horizontal="center" vertical="center"/>
      <protection/>
    </xf>
    <xf numFmtId="0" fontId="6" fillId="0" borderId="20" xfId="61" applyFont="1" applyBorder="1" applyAlignment="1">
      <alignment vertical="center" wrapText="1"/>
      <protection/>
    </xf>
    <xf numFmtId="1" fontId="6" fillId="0" borderId="21" xfId="33" applyNumberFormat="1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/>
      <protection/>
    </xf>
    <xf numFmtId="1" fontId="19" fillId="0" borderId="10" xfId="33" applyNumberFormat="1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10" xfId="33" applyFont="1" applyBorder="1" applyAlignment="1">
      <alignment horizontal="center" wrapText="1"/>
      <protection/>
    </xf>
    <xf numFmtId="0" fontId="6" fillId="0" borderId="10" xfId="33" applyFont="1" applyBorder="1" applyAlignment="1">
      <alignment/>
      <protection/>
    </xf>
    <xf numFmtId="0" fontId="6" fillId="0" borderId="14" xfId="33" applyFont="1" applyBorder="1" applyAlignment="1">
      <alignment horizontal="center" vertical="center" wrapText="1"/>
      <protection/>
    </xf>
    <xf numFmtId="1" fontId="8" fillId="33" borderId="13" xfId="47" applyNumberFormat="1" applyFont="1" applyFill="1" applyBorder="1" applyAlignment="1" applyProtection="1">
      <alignment horizontal="center" vertical="center" wrapText="1"/>
      <protection/>
    </xf>
    <xf numFmtId="0" fontId="6" fillId="40" borderId="10" xfId="33" applyFont="1" applyFill="1" applyBorder="1" applyAlignment="1">
      <alignment horizontal="center" vertical="center" wrapText="1"/>
      <protection/>
    </xf>
    <xf numFmtId="1" fontId="6" fillId="40" borderId="17" xfId="33" applyNumberFormat="1" applyFont="1" applyFill="1" applyBorder="1" applyAlignment="1">
      <alignment horizontal="center" vertical="center" wrapText="1"/>
      <protection/>
    </xf>
    <xf numFmtId="1" fontId="6" fillId="40" borderId="10" xfId="33" applyNumberFormat="1" applyFont="1" applyFill="1" applyBorder="1" applyAlignment="1">
      <alignment horizontal="center" vertical="center" wrapText="1"/>
      <protection/>
    </xf>
    <xf numFmtId="0" fontId="6" fillId="39" borderId="10" xfId="33" applyFont="1" applyFill="1" applyBorder="1" applyAlignment="1">
      <alignment horizontal="center" vertical="center" wrapText="1"/>
      <protection/>
    </xf>
    <xf numFmtId="1" fontId="14" fillId="39" borderId="10" xfId="33" applyNumberFormat="1" applyFont="1" applyFill="1" applyBorder="1" applyAlignment="1">
      <alignment horizontal="center" vertical="center"/>
      <protection/>
    </xf>
    <xf numFmtId="1" fontId="8" fillId="33" borderId="12" xfId="47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1" fontId="4" fillId="0" borderId="13" xfId="33" applyNumberFormat="1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 wrapText="1"/>
      <protection/>
    </xf>
    <xf numFmtId="1" fontId="8" fillId="33" borderId="22" xfId="47" applyNumberFormat="1" applyFont="1" applyFill="1" applyBorder="1" applyAlignment="1" applyProtection="1">
      <alignment horizontal="center" vertical="center" wrapText="1"/>
      <protection/>
    </xf>
    <xf numFmtId="0" fontId="6" fillId="40" borderId="15" xfId="33" applyFont="1" applyFill="1" applyBorder="1" applyAlignment="1">
      <alignment horizontal="center" vertical="center" wrapText="1"/>
      <protection/>
    </xf>
    <xf numFmtId="1" fontId="6" fillId="40" borderId="15" xfId="33" applyNumberFormat="1" applyFont="1" applyFill="1" applyBorder="1" applyAlignment="1">
      <alignment horizontal="center" vertical="center" wrapText="1"/>
      <protection/>
    </xf>
    <xf numFmtId="1" fontId="6" fillId="40" borderId="13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" fontId="6" fillId="0" borderId="17" xfId="33" applyNumberFormat="1" applyFont="1" applyFill="1" applyBorder="1" applyAlignment="1">
      <alignment horizontal="center" vertical="center" wrapText="1"/>
      <protection/>
    </xf>
    <xf numFmtId="0" fontId="5" fillId="0" borderId="0" xfId="33" applyFill="1">
      <alignment/>
      <protection/>
    </xf>
    <xf numFmtId="1" fontId="14" fillId="0" borderId="10" xfId="33" applyNumberFormat="1" applyFont="1" applyBorder="1" applyAlignment="1">
      <alignment horizontal="center" vertical="center"/>
      <protection/>
    </xf>
    <xf numFmtId="0" fontId="6" fillId="0" borderId="10" xfId="33" applyFont="1" applyBorder="1" applyAlignment="1">
      <alignment vertical="center" wrapText="1"/>
      <protection/>
    </xf>
    <xf numFmtId="0" fontId="43" fillId="0" borderId="10" xfId="33" applyFont="1" applyBorder="1" applyAlignment="1">
      <alignment horizontal="center"/>
      <protection/>
    </xf>
    <xf numFmtId="0" fontId="8" fillId="41" borderId="14" xfId="47" applyNumberFormat="1" applyFont="1" applyFill="1" applyBorder="1" applyAlignment="1" applyProtection="1">
      <alignment horizontal="fill" wrapText="1"/>
      <protection/>
    </xf>
    <xf numFmtId="0" fontId="47" fillId="0" borderId="0" xfId="33" applyFont="1" applyAlignment="1">
      <alignment horizontal="center"/>
      <protection/>
    </xf>
    <xf numFmtId="0" fontId="48" fillId="0" borderId="0" xfId="33" applyFont="1" applyAlignment="1">
      <alignment horizontal="center"/>
      <protection/>
    </xf>
    <xf numFmtId="0" fontId="26" fillId="0" borderId="14" xfId="33" applyFont="1" applyBorder="1">
      <alignment/>
      <protection/>
    </xf>
    <xf numFmtId="0" fontId="26" fillId="0" borderId="14" xfId="33" applyFont="1" applyBorder="1" applyAlignment="1">
      <alignment horizontal="center"/>
      <protection/>
    </xf>
    <xf numFmtId="0" fontId="6" fillId="37" borderId="10" xfId="33" applyFont="1" applyFill="1" applyBorder="1" applyAlignment="1">
      <alignment horizontal="center" vertical="center" wrapText="1"/>
      <protection/>
    </xf>
    <xf numFmtId="1" fontId="6" fillId="37" borderId="10" xfId="33" applyNumberFormat="1" applyFont="1" applyFill="1" applyBorder="1" applyAlignment="1">
      <alignment horizontal="center" vertical="center" wrapText="1"/>
      <protection/>
    </xf>
    <xf numFmtId="1" fontId="6" fillId="37" borderId="13" xfId="33" applyNumberFormat="1" applyFont="1" applyFill="1" applyBorder="1" applyAlignment="1">
      <alignment horizontal="center" vertical="center" wrapText="1"/>
      <protection/>
    </xf>
    <xf numFmtId="1" fontId="48" fillId="0" borderId="10" xfId="33" applyNumberFormat="1" applyFont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5" fillId="0" borderId="0" xfId="33" applyBorder="1">
      <alignment/>
      <protection/>
    </xf>
    <xf numFmtId="0" fontId="39" fillId="0" borderId="10" xfId="33" applyFont="1" applyBorder="1" applyAlignment="1">
      <alignment horizontal="center" wrapText="1"/>
      <protection/>
    </xf>
    <xf numFmtId="164" fontId="51" fillId="0" borderId="10" xfId="33" applyNumberFormat="1" applyFont="1" applyBorder="1" applyAlignment="1">
      <alignment horizontal="center" vertical="center" wrapText="1"/>
      <protection/>
    </xf>
    <xf numFmtId="0" fontId="5" fillId="0" borderId="14" xfId="33" applyBorder="1">
      <alignment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1" fontId="6" fillId="0" borderId="0" xfId="33" applyNumberFormat="1" applyFont="1" applyFill="1" applyBorder="1" applyAlignment="1">
      <alignment horizontal="center" vertical="center"/>
      <protection/>
    </xf>
    <xf numFmtId="0" fontId="5" fillId="0" borderId="10" xfId="33" applyBorder="1">
      <alignment/>
      <protection/>
    </xf>
    <xf numFmtId="0" fontId="6" fillId="0" borderId="11" xfId="61" applyFont="1" applyBorder="1" applyAlignment="1">
      <alignment vertical="center" wrapText="1"/>
      <protection/>
    </xf>
    <xf numFmtId="0" fontId="6" fillId="42" borderId="13" xfId="61" applyFont="1" applyFill="1" applyBorder="1" applyAlignment="1">
      <alignment vertical="center" wrapText="1"/>
      <protection/>
    </xf>
    <xf numFmtId="1" fontId="6" fillId="42" borderId="13" xfId="33" applyNumberFormat="1" applyFont="1" applyFill="1" applyBorder="1" applyAlignment="1">
      <alignment horizontal="center" vertical="top" wrapText="1"/>
      <protection/>
    </xf>
    <xf numFmtId="0" fontId="6" fillId="0" borderId="13" xfId="61" applyFont="1" applyBorder="1" applyAlignment="1">
      <alignment vertical="center" wrapText="1"/>
      <protection/>
    </xf>
    <xf numFmtId="0" fontId="6" fillId="42" borderId="13" xfId="33" applyFont="1" applyFill="1" applyBorder="1" applyAlignment="1">
      <alignment horizontal="center" vertical="center" wrapText="1"/>
      <protection/>
    </xf>
    <xf numFmtId="1" fontId="6" fillId="42" borderId="10" xfId="33" applyNumberFormat="1" applyFont="1" applyFill="1" applyBorder="1" applyAlignment="1">
      <alignment horizontal="center" vertical="center" wrapText="1"/>
      <protection/>
    </xf>
    <xf numFmtId="1" fontId="6" fillId="42" borderId="15" xfId="33" applyNumberFormat="1" applyFont="1" applyFill="1" applyBorder="1" applyAlignment="1">
      <alignment horizontal="center" vertical="center" wrapText="1"/>
      <protection/>
    </xf>
    <xf numFmtId="0" fontId="6" fillId="42" borderId="10" xfId="33" applyFont="1" applyFill="1" applyBorder="1" applyAlignment="1">
      <alignment horizontal="center" vertical="center" wrapText="1"/>
      <protection/>
    </xf>
    <xf numFmtId="0" fontId="6" fillId="42" borderId="17" xfId="33" applyFont="1" applyFill="1" applyBorder="1" applyAlignment="1">
      <alignment horizontal="center" vertical="center"/>
      <protection/>
    </xf>
    <xf numFmtId="0" fontId="6" fillId="42" borderId="11" xfId="33" applyFont="1" applyFill="1" applyBorder="1" applyAlignment="1">
      <alignment horizontal="center" vertical="center"/>
      <protection/>
    </xf>
    <xf numFmtId="0" fontId="6" fillId="0" borderId="14" xfId="33" applyFont="1" applyBorder="1">
      <alignment/>
      <protection/>
    </xf>
    <xf numFmtId="0" fontId="6" fillId="0" borderId="0" xfId="33" applyFont="1" applyAlignment="1">
      <alignment horizontal="left"/>
      <protection/>
    </xf>
    <xf numFmtId="0" fontId="6" fillId="0" borderId="10" xfId="61" applyFont="1" applyBorder="1" applyAlignment="1">
      <alignment horizontal="left" vertical="center" wrapText="1"/>
      <protection/>
    </xf>
    <xf numFmtId="0" fontId="6" fillId="42" borderId="23" xfId="33" applyFont="1" applyFill="1" applyBorder="1" applyAlignment="1">
      <alignment horizontal="center" vertical="center"/>
      <protection/>
    </xf>
    <xf numFmtId="0" fontId="6" fillId="42" borderId="19" xfId="33" applyFont="1" applyFill="1" applyBorder="1" applyAlignment="1">
      <alignment horizontal="center" vertical="center"/>
      <protection/>
    </xf>
    <xf numFmtId="1" fontId="19" fillId="42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/>
      <protection/>
    </xf>
    <xf numFmtId="0" fontId="6" fillId="0" borderId="15" xfId="61" applyFont="1" applyFill="1" applyBorder="1" applyAlignment="1">
      <alignment horizontal="left" vertical="center" wrapText="1"/>
      <protection/>
    </xf>
    <xf numFmtId="0" fontId="6" fillId="43" borderId="10" xfId="33" applyFont="1" applyFill="1" applyBorder="1" applyAlignment="1">
      <alignment horizontal="center" vertical="center" wrapText="1"/>
      <protection/>
    </xf>
    <xf numFmtId="1" fontId="6" fillId="43" borderId="10" xfId="33" applyNumberFormat="1" applyFont="1" applyFill="1" applyBorder="1" applyAlignment="1">
      <alignment horizontal="center" vertical="center" wrapText="1"/>
      <protection/>
    </xf>
    <xf numFmtId="1" fontId="6" fillId="43" borderId="15" xfId="33" applyNumberFormat="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6" fillId="44" borderId="10" xfId="33" applyFont="1" applyFill="1" applyBorder="1" applyAlignment="1">
      <alignment horizontal="center" vertical="center" wrapText="1"/>
      <protection/>
    </xf>
    <xf numFmtId="1" fontId="6" fillId="44" borderId="10" xfId="33" applyNumberFormat="1" applyFont="1" applyFill="1" applyBorder="1" applyAlignment="1">
      <alignment horizontal="center" vertical="center" wrapText="1"/>
      <protection/>
    </xf>
    <xf numFmtId="1" fontId="14" fillId="0" borderId="13" xfId="33" applyNumberFormat="1" applyFont="1" applyBorder="1" applyAlignment="1">
      <alignment horizontal="center" vertical="center"/>
      <protection/>
    </xf>
    <xf numFmtId="1" fontId="8" fillId="45" borderId="10" xfId="47" applyNumberFormat="1" applyFont="1" applyFill="1" applyBorder="1" applyAlignment="1" applyProtection="1">
      <alignment horizontal="center" vertical="center" wrapText="1"/>
      <protection/>
    </xf>
    <xf numFmtId="0" fontId="6" fillId="46" borderId="10" xfId="33" applyFont="1" applyFill="1" applyBorder="1" applyAlignment="1">
      <alignment horizontal="center" vertical="center" wrapText="1"/>
      <protection/>
    </xf>
    <xf numFmtId="1" fontId="6" fillId="46" borderId="13" xfId="33" applyNumberFormat="1" applyFont="1" applyFill="1" applyBorder="1" applyAlignment="1">
      <alignment horizontal="center" vertical="center" wrapText="1"/>
      <protection/>
    </xf>
    <xf numFmtId="1" fontId="6" fillId="46" borderId="15" xfId="33" applyNumberFormat="1" applyFont="1" applyFill="1" applyBorder="1" applyAlignment="1">
      <alignment horizontal="center" vertical="center" wrapText="1"/>
      <protection/>
    </xf>
    <xf numFmtId="164" fontId="5" fillId="0" borderId="0" xfId="33" applyNumberFormat="1">
      <alignment/>
      <protection/>
    </xf>
    <xf numFmtId="0" fontId="55" fillId="0" borderId="0" xfId="33" applyFont="1" applyBorder="1" applyAlignment="1">
      <alignment/>
      <protection/>
    </xf>
    <xf numFmtId="0" fontId="56" fillId="0" borderId="0" xfId="33" applyFont="1" applyBorder="1" applyAlignment="1">
      <alignment horizontal="center"/>
      <protection/>
    </xf>
    <xf numFmtId="0" fontId="57" fillId="39" borderId="0" xfId="33" applyFont="1" applyFill="1" applyAlignment="1">
      <alignment horizontal="center"/>
      <protection/>
    </xf>
    <xf numFmtId="0" fontId="58" fillId="39" borderId="0" xfId="33" applyFont="1" applyFill="1" applyBorder="1" applyAlignment="1">
      <alignment horizontal="center"/>
      <protection/>
    </xf>
    <xf numFmtId="0" fontId="59" fillId="0" borderId="14" xfId="33" applyFont="1" applyBorder="1" applyAlignment="1">
      <alignment horizontal="center"/>
      <protection/>
    </xf>
    <xf numFmtId="0" fontId="5" fillId="39" borderId="0" xfId="33" applyFill="1" applyBorder="1">
      <alignment/>
      <protection/>
    </xf>
    <xf numFmtId="0" fontId="60" fillId="47" borderId="14" xfId="33" applyFont="1" applyFill="1" applyBorder="1" applyAlignment="1">
      <alignment horizontal="center" wrapText="1"/>
      <protection/>
    </xf>
    <xf numFmtId="0" fontId="61" fillId="39" borderId="0" xfId="33" applyFont="1" applyFill="1" applyBorder="1" applyAlignment="1">
      <alignment horizontal="center"/>
      <protection/>
    </xf>
    <xf numFmtId="0" fontId="62" fillId="37" borderId="14" xfId="33" applyFont="1" applyFill="1" applyBorder="1" applyAlignment="1">
      <alignment horizontal="center"/>
      <protection/>
    </xf>
    <xf numFmtId="0" fontId="62" fillId="0" borderId="0" xfId="33" applyFont="1" applyFill="1" applyBorder="1" applyAlignment="1">
      <alignment horizontal="center"/>
      <protection/>
    </xf>
    <xf numFmtId="0" fontId="5" fillId="39" borderId="0" xfId="33" applyFill="1">
      <alignment/>
      <protection/>
    </xf>
    <xf numFmtId="0" fontId="5" fillId="39" borderId="24" xfId="33" applyFill="1" applyBorder="1">
      <alignment/>
      <protection/>
    </xf>
    <xf numFmtId="0" fontId="5" fillId="0" borderId="0" xfId="33" applyFill="1" applyBorder="1">
      <alignment/>
      <protection/>
    </xf>
    <xf numFmtId="0" fontId="5" fillId="39" borderId="0" xfId="33" applyFill="1" applyBorder="1" applyAlignment="1">
      <alignment horizontal="center"/>
      <protection/>
    </xf>
    <xf numFmtId="0" fontId="58" fillId="47" borderId="14" xfId="33" applyFont="1" applyFill="1" applyBorder="1" applyAlignment="1">
      <alignment horizontal="left"/>
      <protection/>
    </xf>
    <xf numFmtId="1" fontId="5" fillId="43" borderId="14" xfId="33" applyNumberFormat="1" applyFill="1" applyBorder="1" applyAlignment="1">
      <alignment horizontal="center"/>
      <protection/>
    </xf>
    <xf numFmtId="0" fontId="5" fillId="43" borderId="14" xfId="33" applyFill="1" applyBorder="1" applyAlignment="1">
      <alignment horizontal="center"/>
      <protection/>
    </xf>
    <xf numFmtId="0" fontId="5" fillId="43" borderId="14" xfId="33" applyFont="1" applyFill="1" applyBorder="1" applyAlignment="1">
      <alignment horizontal="center" wrapText="1"/>
      <protection/>
    </xf>
    <xf numFmtId="0" fontId="5" fillId="0" borderId="0" xfId="33" applyFill="1" applyBorder="1" applyAlignment="1">
      <alignment horizontal="center"/>
      <protection/>
    </xf>
    <xf numFmtId="1" fontId="5" fillId="43" borderId="14" xfId="33" applyNumberFormat="1" applyFont="1" applyFill="1" applyBorder="1" applyAlignment="1">
      <alignment horizontal="center" wrapText="1"/>
      <protection/>
    </xf>
    <xf numFmtId="0" fontId="5" fillId="43" borderId="14" xfId="33" applyFont="1" applyFill="1" applyBorder="1" applyAlignment="1">
      <alignment horizontal="center"/>
      <protection/>
    </xf>
    <xf numFmtId="0" fontId="66" fillId="0" borderId="0" xfId="33" applyFont="1" applyAlignment="1">
      <alignment horizontal="center"/>
      <protection/>
    </xf>
    <xf numFmtId="0" fontId="68" fillId="0" borderId="14" xfId="33" applyFont="1" applyBorder="1" applyAlignment="1">
      <alignment horizontal="center" wrapText="1"/>
      <protection/>
    </xf>
    <xf numFmtId="0" fontId="70" fillId="0" borderId="0" xfId="33" applyFont="1" applyFill="1" applyBorder="1" applyAlignment="1">
      <alignment horizontal="center" wrapText="1"/>
      <protection/>
    </xf>
    <xf numFmtId="0" fontId="70" fillId="0" borderId="0" xfId="33" applyFont="1" applyBorder="1" applyAlignment="1">
      <alignment horizontal="center" wrapText="1"/>
      <protection/>
    </xf>
    <xf numFmtId="0" fontId="5" fillId="0" borderId="14" xfId="33" applyFont="1" applyBorder="1" applyAlignment="1">
      <alignment horizontal="center" wrapText="1"/>
      <protection/>
    </xf>
    <xf numFmtId="0" fontId="62" fillId="37" borderId="14" xfId="33" applyFont="1" applyFill="1" applyBorder="1">
      <alignment/>
      <protection/>
    </xf>
    <xf numFmtId="0" fontId="5" fillId="43" borderId="14" xfId="33" applyFill="1" applyBorder="1">
      <alignment/>
      <protection/>
    </xf>
    <xf numFmtId="0" fontId="5" fillId="36" borderId="14" xfId="33" applyFill="1" applyBorder="1">
      <alignment/>
      <protection/>
    </xf>
    <xf numFmtId="0" fontId="72" fillId="0" borderId="0" xfId="33" applyFont="1">
      <alignment/>
      <protection/>
    </xf>
    <xf numFmtId="0" fontId="5" fillId="48" borderId="14" xfId="33" applyFill="1" applyBorder="1">
      <alignment/>
      <protection/>
    </xf>
    <xf numFmtId="0" fontId="5" fillId="49" borderId="14" xfId="33" applyFill="1" applyBorder="1">
      <alignment/>
      <protection/>
    </xf>
    <xf numFmtId="0" fontId="8" fillId="0" borderId="0" xfId="47" applyFont="1">
      <alignment/>
      <protection/>
    </xf>
    <xf numFmtId="0" fontId="75" fillId="50" borderId="14" xfId="33" applyFont="1" applyFill="1" applyBorder="1" applyAlignment="1">
      <alignment horizontal="center"/>
      <protection/>
    </xf>
    <xf numFmtId="0" fontId="75" fillId="39" borderId="0" xfId="33" applyFont="1" applyFill="1" applyBorder="1" applyAlignment="1">
      <alignment horizontal="center"/>
      <protection/>
    </xf>
    <xf numFmtId="0" fontId="75" fillId="51" borderId="14" xfId="33" applyFont="1" applyFill="1" applyBorder="1" applyAlignment="1">
      <alignment horizontal="center"/>
      <protection/>
    </xf>
    <xf numFmtId="0" fontId="5" fillId="0" borderId="25" xfId="33" applyBorder="1">
      <alignment/>
      <protection/>
    </xf>
    <xf numFmtId="0" fontId="68" fillId="47" borderId="14" xfId="33" applyFont="1" applyFill="1" applyBorder="1" applyAlignment="1">
      <alignment horizontal="center"/>
      <protection/>
    </xf>
    <xf numFmtId="0" fontId="76" fillId="43" borderId="14" xfId="33" applyFont="1" applyFill="1" applyBorder="1" applyAlignment="1">
      <alignment horizontal="center"/>
      <protection/>
    </xf>
    <xf numFmtId="0" fontId="76" fillId="52" borderId="14" xfId="33" applyFont="1" applyFill="1" applyBorder="1" applyAlignment="1">
      <alignment horizontal="center"/>
      <protection/>
    </xf>
    <xf numFmtId="0" fontId="76" fillId="43" borderId="14" xfId="33" applyFont="1" applyFill="1" applyBorder="1" applyAlignment="1">
      <alignment horizontal="center" wrapText="1"/>
      <protection/>
    </xf>
    <xf numFmtId="0" fontId="76" fillId="39" borderId="0" xfId="33" applyFont="1" applyFill="1" applyBorder="1" applyAlignment="1">
      <alignment horizontal="center" wrapText="1"/>
      <protection/>
    </xf>
    <xf numFmtId="0" fontId="77" fillId="52" borderId="14" xfId="33" applyFont="1" applyFill="1" applyBorder="1" applyAlignment="1">
      <alignment horizontal="center"/>
      <protection/>
    </xf>
    <xf numFmtId="0" fontId="76" fillId="43" borderId="14" xfId="33" applyFont="1" applyFill="1" applyBorder="1" applyAlignment="1">
      <alignment horizontal="center" vertical="center" wrapText="1"/>
      <protection/>
    </xf>
    <xf numFmtId="0" fontId="77" fillId="52" borderId="14" xfId="33" applyFont="1" applyFill="1" applyBorder="1" applyAlignment="1">
      <alignment horizontal="center" wrapText="1"/>
      <protection/>
    </xf>
    <xf numFmtId="0" fontId="76" fillId="52" borderId="14" xfId="33" applyFont="1" applyFill="1" applyBorder="1" applyAlignment="1">
      <alignment horizontal="center" wrapText="1"/>
      <protection/>
    </xf>
    <xf numFmtId="0" fontId="76" fillId="39" borderId="0" xfId="33" applyFont="1" applyFill="1" applyBorder="1" applyAlignment="1">
      <alignment horizontal="center"/>
      <protection/>
    </xf>
    <xf numFmtId="0" fontId="77" fillId="39" borderId="0" xfId="33" applyFont="1" applyFill="1" applyBorder="1" applyAlignment="1">
      <alignment horizontal="center"/>
      <protection/>
    </xf>
    <xf numFmtId="0" fontId="5" fillId="52" borderId="14" xfId="33" applyFont="1" applyFill="1" applyBorder="1" applyAlignment="1">
      <alignment horizontal="center" wrapText="1"/>
      <protection/>
    </xf>
    <xf numFmtId="0" fontId="79" fillId="0" borderId="0" xfId="33" applyFont="1" applyAlignment="1">
      <alignment horizontal="center"/>
      <protection/>
    </xf>
    <xf numFmtId="0" fontId="58" fillId="0" borderId="14" xfId="33" applyFont="1" applyBorder="1" applyAlignment="1">
      <alignment horizontal="center" wrapText="1"/>
      <protection/>
    </xf>
    <xf numFmtId="0" fontId="81" fillId="37" borderId="14" xfId="33" applyFont="1" applyFill="1" applyBorder="1" applyAlignment="1">
      <alignment horizontal="center"/>
      <protection/>
    </xf>
    <xf numFmtId="0" fontId="5" fillId="0" borderId="26" xfId="33" applyBorder="1">
      <alignment/>
      <protection/>
    </xf>
    <xf numFmtId="0" fontId="5" fillId="52" borderId="14" xfId="33" applyFill="1" applyBorder="1">
      <alignment/>
      <protection/>
    </xf>
    <xf numFmtId="0" fontId="83" fillId="0" borderId="14" xfId="33" applyFont="1" applyBorder="1" applyAlignment="1">
      <alignment horizontal="center" wrapText="1"/>
      <protection/>
    </xf>
    <xf numFmtId="0" fontId="69" fillId="0" borderId="14" xfId="33" applyFont="1" applyBorder="1" applyAlignment="1">
      <alignment horizontal="center" wrapText="1"/>
      <protection/>
    </xf>
    <xf numFmtId="0" fontId="84" fillId="47" borderId="14" xfId="33" applyFont="1" applyFill="1" applyBorder="1" applyAlignment="1">
      <alignment horizontal="center" wrapText="1"/>
      <protection/>
    </xf>
    <xf numFmtId="0" fontId="85" fillId="47" borderId="14" xfId="33" applyFont="1" applyFill="1" applyBorder="1" applyAlignment="1">
      <alignment horizontal="center" wrapText="1"/>
      <protection/>
    </xf>
    <xf numFmtId="0" fontId="86" fillId="0" borderId="14" xfId="33" applyFont="1" applyBorder="1" applyAlignment="1">
      <alignment horizontal="center" wrapText="1"/>
      <protection/>
    </xf>
    <xf numFmtId="0" fontId="51" fillId="0" borderId="14" xfId="33" applyFont="1" applyBorder="1" applyAlignment="1">
      <alignment horizontal="center"/>
      <protection/>
    </xf>
    <xf numFmtId="0" fontId="87" fillId="0" borderId="14" xfId="33" applyFont="1" applyBorder="1" applyAlignment="1">
      <alignment horizontal="center" wrapText="1"/>
      <protection/>
    </xf>
    <xf numFmtId="0" fontId="88" fillId="0" borderId="14" xfId="33" applyFont="1" applyBorder="1" applyAlignment="1">
      <alignment horizontal="center"/>
      <protection/>
    </xf>
    <xf numFmtId="0" fontId="51" fillId="53" borderId="0" xfId="33" applyFont="1" applyFill="1" applyAlignment="1">
      <alignment horizontal="center"/>
      <protection/>
    </xf>
    <xf numFmtId="0" fontId="51" fillId="0" borderId="0" xfId="33" applyFont="1" applyAlignment="1">
      <alignment horizontal="center"/>
      <protection/>
    </xf>
    <xf numFmtId="0" fontId="83" fillId="0" borderId="14" xfId="33" applyFont="1" applyBorder="1" applyAlignment="1">
      <alignment horizontal="center" vertical="center" wrapText="1"/>
      <protection/>
    </xf>
    <xf numFmtId="0" fontId="86" fillId="0" borderId="0" xfId="33" applyFont="1" applyAlignment="1">
      <alignment horizontal="center" wrapText="1"/>
      <protection/>
    </xf>
    <xf numFmtId="0" fontId="86" fillId="0" borderId="27" xfId="33" applyFont="1" applyBorder="1" applyAlignment="1">
      <alignment horizontal="center" wrapText="1"/>
      <protection/>
    </xf>
    <xf numFmtId="0" fontId="53" fillId="0" borderId="0" xfId="33" applyFont="1" applyFill="1" applyBorder="1" applyAlignment="1">
      <alignment/>
      <protection/>
    </xf>
    <xf numFmtId="0" fontId="58" fillId="0" borderId="0" xfId="33" applyFont="1">
      <alignment/>
      <protection/>
    </xf>
    <xf numFmtId="0" fontId="50" fillId="0" borderId="10" xfId="33" applyFont="1" applyBorder="1" applyAlignment="1">
      <alignment horizontal="center" wrapText="1"/>
      <protection/>
    </xf>
    <xf numFmtId="0" fontId="68" fillId="54" borderId="10" xfId="33" applyFont="1" applyFill="1" applyBorder="1" applyAlignment="1">
      <alignment horizontal="center" vertical="center" wrapText="1"/>
      <protection/>
    </xf>
    <xf numFmtId="0" fontId="68" fillId="0" borderId="10" xfId="33" applyFont="1" applyBorder="1" applyAlignment="1">
      <alignment horizontal="center" vertical="center" wrapText="1"/>
      <protection/>
    </xf>
    <xf numFmtId="0" fontId="22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wrapText="1"/>
      <protection/>
    </xf>
    <xf numFmtId="166" fontId="94" fillId="0" borderId="10" xfId="33" applyNumberFormat="1" applyFont="1" applyBorder="1" applyAlignment="1">
      <alignment horizontal="center" vertical="center" wrapText="1"/>
      <protection/>
    </xf>
    <xf numFmtId="164" fontId="97" fillId="0" borderId="14" xfId="33" applyNumberFormat="1" applyFont="1" applyBorder="1" applyAlignment="1">
      <alignment horizontal="center" vertical="center"/>
      <protection/>
    </xf>
    <xf numFmtId="0" fontId="54" fillId="39" borderId="0" xfId="33" applyFont="1" applyFill="1" applyBorder="1" applyAlignment="1">
      <alignment horizontal="center"/>
      <protection/>
    </xf>
    <xf numFmtId="0" fontId="67" fillId="39" borderId="0" xfId="33" applyFont="1" applyFill="1" applyBorder="1" applyAlignment="1">
      <alignment/>
      <protection/>
    </xf>
    <xf numFmtId="0" fontId="54" fillId="39" borderId="0" xfId="33" applyFont="1" applyFill="1" applyBorder="1" applyAlignment="1">
      <alignment/>
      <protection/>
    </xf>
    <xf numFmtId="0" fontId="6" fillId="0" borderId="0" xfId="33" applyFont="1" applyBorder="1" applyAlignment="1">
      <alignment horizontal="center"/>
      <protection/>
    </xf>
    <xf numFmtId="0" fontId="20" fillId="36" borderId="17" xfId="33" applyFont="1" applyFill="1" applyBorder="1" applyAlignment="1">
      <alignment horizontal="center" vertical="center"/>
      <protection/>
    </xf>
    <xf numFmtId="0" fontId="6" fillId="36" borderId="10" xfId="33" applyFont="1" applyFill="1" applyBorder="1" applyAlignment="1">
      <alignment horizontal="center" vertical="center"/>
      <protection/>
    </xf>
    <xf numFmtId="0" fontId="21" fillId="0" borderId="19" xfId="33" applyFont="1" applyBorder="1" applyAlignment="1">
      <alignment horizontal="center" vertical="center" wrapText="1"/>
      <protection/>
    </xf>
    <xf numFmtId="0" fontId="22" fillId="37" borderId="10" xfId="61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19" xfId="61" applyFont="1" applyFill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/>
      <protection/>
    </xf>
    <xf numFmtId="0" fontId="24" fillId="0" borderId="10" xfId="33" applyFont="1" applyBorder="1" applyAlignment="1">
      <alignment horizont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" vertical="center" wrapText="1"/>
      <protection/>
    </xf>
    <xf numFmtId="0" fontId="24" fillId="0" borderId="16" xfId="33" applyFont="1" applyBorder="1" applyAlignment="1">
      <alignment horizontal="center" vertical="center" wrapText="1"/>
      <protection/>
    </xf>
    <xf numFmtId="0" fontId="21" fillId="0" borderId="10" xfId="33" applyFont="1" applyBorder="1" applyAlignment="1">
      <alignment horizontal="center" vertical="center" wrapText="1"/>
      <protection/>
    </xf>
    <xf numFmtId="0" fontId="25" fillId="52" borderId="10" xfId="33" applyFont="1" applyFill="1" applyBorder="1" applyAlignment="1">
      <alignment horizontal="center" vertical="center" wrapText="1"/>
      <protection/>
    </xf>
    <xf numFmtId="0" fontId="20" fillId="0" borderId="17" xfId="61" applyFont="1" applyBorder="1" applyAlignment="1">
      <alignment horizontal="center" vertical="center" wrapText="1"/>
      <protection/>
    </xf>
    <xf numFmtId="0" fontId="21" fillId="38" borderId="20" xfId="61" applyFont="1" applyFill="1" applyBorder="1" applyAlignment="1">
      <alignment horizontal="center"/>
      <protection/>
    </xf>
    <xf numFmtId="0" fontId="6" fillId="38" borderId="10" xfId="33" applyFont="1" applyFill="1" applyBorder="1" applyAlignment="1">
      <alignment horizontal="center" vertical="center"/>
      <protection/>
    </xf>
    <xf numFmtId="0" fontId="6" fillId="47" borderId="10" xfId="61" applyFont="1" applyFill="1" applyBorder="1" applyAlignment="1">
      <alignment horizontal="center" vertical="center" wrapText="1"/>
      <protection/>
    </xf>
    <xf numFmtId="0" fontId="26" fillId="0" borderId="10" xfId="33" applyFont="1" applyBorder="1" applyAlignment="1">
      <alignment horizontal="center"/>
      <protection/>
    </xf>
    <xf numFmtId="1" fontId="4" fillId="0" borderId="10" xfId="33" applyNumberFormat="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21" fillId="38" borderId="13" xfId="61" applyFont="1" applyFill="1" applyBorder="1" applyAlignment="1">
      <alignment horizontal="center"/>
      <protection/>
    </xf>
    <xf numFmtId="0" fontId="28" fillId="0" borderId="10" xfId="33" applyFont="1" applyBorder="1" applyAlignment="1">
      <alignment horizontal="center"/>
      <protection/>
    </xf>
    <xf numFmtId="0" fontId="27" fillId="47" borderId="10" xfId="6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30" fillId="39" borderId="10" xfId="61" applyFont="1" applyFill="1" applyBorder="1" applyAlignment="1">
      <alignment horizontal="center" vertical="center" wrapText="1"/>
      <protection/>
    </xf>
    <xf numFmtId="0" fontId="31" fillId="0" borderId="10" xfId="33" applyFont="1" applyBorder="1" applyAlignment="1">
      <alignment horizontal="center" wrapText="1"/>
      <protection/>
    </xf>
    <xf numFmtId="0" fontId="32" fillId="39" borderId="10" xfId="61" applyFont="1" applyFill="1" applyBorder="1" applyAlignment="1">
      <alignment horizontal="center" vertical="center" wrapText="1"/>
      <protection/>
    </xf>
    <xf numFmtId="0" fontId="6" fillId="39" borderId="10" xfId="61" applyFont="1" applyFill="1" applyBorder="1" applyAlignment="1">
      <alignment horizontal="center" vertical="center" wrapText="1"/>
      <protection/>
    </xf>
    <xf numFmtId="0" fontId="21" fillId="38" borderId="17" xfId="61" applyFont="1" applyFill="1" applyBorder="1" applyAlignment="1">
      <alignment horizontal="center"/>
      <protection/>
    </xf>
    <xf numFmtId="0" fontId="26" fillId="0" borderId="0" xfId="33" applyFont="1" applyBorder="1" applyAlignment="1">
      <alignment horizontal="center" wrapText="1"/>
      <protection/>
    </xf>
    <xf numFmtId="0" fontId="26" fillId="0" borderId="10" xfId="33" applyFont="1" applyBorder="1" applyAlignment="1">
      <alignment horizont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3" fillId="0" borderId="10" xfId="33" applyFont="1" applyBorder="1" applyAlignment="1">
      <alignment horizontal="center" wrapText="1"/>
      <protection/>
    </xf>
    <xf numFmtId="0" fontId="32" fillId="0" borderId="28" xfId="61" applyFont="1" applyBorder="1" applyAlignment="1">
      <alignment horizontal="center" vertical="center" wrapText="1"/>
      <protection/>
    </xf>
    <xf numFmtId="0" fontId="34" fillId="0" borderId="10" xfId="33" applyFont="1" applyBorder="1" applyAlignment="1">
      <alignment horizontal="center" wrapText="1"/>
      <protection/>
    </xf>
    <xf numFmtId="0" fontId="34" fillId="0" borderId="10" xfId="33" applyFont="1" applyBorder="1" applyAlignment="1">
      <alignment horizontal="center" vertical="top" wrapText="1"/>
      <protection/>
    </xf>
    <xf numFmtId="0" fontId="30" fillId="0" borderId="29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14" fillId="38" borderId="15" xfId="61" applyFont="1" applyFill="1" applyBorder="1" applyAlignment="1">
      <alignment horizontal="center" vertical="center"/>
      <protection/>
    </xf>
    <xf numFmtId="0" fontId="26" fillId="38" borderId="13" xfId="33" applyFont="1" applyFill="1" applyBorder="1" applyAlignment="1">
      <alignment horizontal="center" vertical="center"/>
      <protection/>
    </xf>
    <xf numFmtId="0" fontId="35" fillId="0" borderId="0" xfId="33" applyFont="1" applyBorder="1" applyAlignment="1">
      <alignment horizontal="center" wrapText="1"/>
      <protection/>
    </xf>
    <xf numFmtId="0" fontId="35" fillId="0" borderId="10" xfId="33" applyFont="1" applyBorder="1" applyAlignment="1">
      <alignment horizontal="center" wrapText="1"/>
      <protection/>
    </xf>
    <xf numFmtId="1" fontId="19" fillId="0" borderId="17" xfId="33" applyNumberFormat="1" applyFont="1" applyBorder="1" applyAlignment="1">
      <alignment horizontal="center" vertical="center"/>
      <protection/>
    </xf>
    <xf numFmtId="0" fontId="30" fillId="0" borderId="13" xfId="61" applyFont="1" applyBorder="1" applyAlignment="1">
      <alignment horizontal="center" vertical="center" wrapText="1"/>
      <protection/>
    </xf>
    <xf numFmtId="0" fontId="30" fillId="39" borderId="12" xfId="61" applyFont="1" applyFill="1" applyBorder="1" applyAlignment="1">
      <alignment horizontal="center"/>
      <protection/>
    </xf>
    <xf numFmtId="0" fontId="30" fillId="0" borderId="12" xfId="61" applyFont="1" applyBorder="1" applyAlignment="1">
      <alignment horizontal="center" vertical="center" wrapText="1"/>
      <protection/>
    </xf>
    <xf numFmtId="0" fontId="30" fillId="0" borderId="31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21" fillId="38" borderId="17" xfId="33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/>
      <protection/>
    </xf>
    <xf numFmtId="1" fontId="19" fillId="0" borderId="10" xfId="33" applyNumberFormat="1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/>
      <protection/>
    </xf>
    <xf numFmtId="0" fontId="6" fillId="0" borderId="10" xfId="33" applyFont="1" applyBorder="1" applyAlignment="1">
      <alignment horizontal="center" wrapText="1"/>
      <protection/>
    </xf>
    <xf numFmtId="0" fontId="30" fillId="0" borderId="10" xfId="33" applyFont="1" applyBorder="1" applyAlignment="1">
      <alignment horizontal="center"/>
      <protection/>
    </xf>
    <xf numFmtId="0" fontId="21" fillId="38" borderId="20" xfId="33" applyFont="1" applyFill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wrapText="1"/>
      <protection/>
    </xf>
    <xf numFmtId="0" fontId="36" fillId="37" borderId="10" xfId="61" applyFont="1" applyFill="1" applyBorder="1" applyAlignment="1">
      <alignment horizontal="center" vertical="center"/>
      <protection/>
    </xf>
    <xf numFmtId="0" fontId="37" fillId="40" borderId="18" xfId="33" applyFont="1" applyFill="1" applyBorder="1" applyAlignment="1">
      <alignment horizontal="center" wrapText="1"/>
      <protection/>
    </xf>
    <xf numFmtId="0" fontId="6" fillId="40" borderId="10" xfId="33" applyFont="1" applyFill="1" applyBorder="1" applyAlignment="1">
      <alignment horizontal="center" vertical="center"/>
      <protection/>
    </xf>
    <xf numFmtId="0" fontId="22" fillId="39" borderId="10" xfId="61" applyFont="1" applyFill="1" applyBorder="1" applyAlignment="1">
      <alignment horizontal="center" vertical="center"/>
      <protection/>
    </xf>
    <xf numFmtId="1" fontId="4" fillId="39" borderId="10" xfId="33" applyNumberFormat="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37" fillId="40" borderId="18" xfId="33" applyFont="1" applyFill="1" applyBorder="1" applyAlignment="1">
      <alignment horizontal="center" vertical="top" wrapText="1"/>
      <protection/>
    </xf>
    <xf numFmtId="0" fontId="37" fillId="40" borderId="18" xfId="33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0" fontId="37" fillId="40" borderId="32" xfId="33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37" fillId="40" borderId="32" xfId="33" applyFont="1" applyFill="1" applyBorder="1" applyAlignment="1">
      <alignment horizontal="center" vertical="top" wrapText="1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37" fillId="40" borderId="10" xfId="33" applyFont="1" applyFill="1" applyBorder="1" applyAlignment="1">
      <alignment horizontal="center" wrapText="1"/>
      <protection/>
    </xf>
    <xf numFmtId="0" fontId="6" fillId="40" borderId="15" xfId="33" applyFon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 wrapText="1"/>
      <protection/>
    </xf>
    <xf numFmtId="0" fontId="39" fillId="40" borderId="11" xfId="33" applyFont="1" applyFill="1" applyBorder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43" fillId="0" borderId="10" xfId="6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26" fillId="0" borderId="13" xfId="61" applyFont="1" applyFill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1" fontId="4" fillId="0" borderId="15" xfId="33" applyNumberFormat="1" applyFont="1" applyBorder="1" applyAlignment="1">
      <alignment horizontal="center" vertical="center"/>
      <protection/>
    </xf>
    <xf numFmtId="0" fontId="21" fillId="55" borderId="14" xfId="33" applyFont="1" applyFill="1" applyBorder="1" applyAlignment="1">
      <alignment wrapText="1"/>
      <protection/>
    </xf>
    <xf numFmtId="0" fontId="20" fillId="0" borderId="17" xfId="33" applyFont="1" applyBorder="1" applyAlignment="1">
      <alignment horizontal="center" vertical="center" wrapText="1"/>
      <protection/>
    </xf>
    <xf numFmtId="0" fontId="21" fillId="50" borderId="11" xfId="33" applyFont="1" applyFill="1" applyBorder="1" applyAlignment="1">
      <alignment horizontal="center" vertical="center" wrapText="1"/>
      <protection/>
    </xf>
    <xf numFmtId="0" fontId="6" fillId="37" borderId="10" xfId="33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/>
      <protection/>
    </xf>
    <xf numFmtId="0" fontId="6" fillId="36" borderId="10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49" fillId="50" borderId="10" xfId="33" applyFont="1" applyFill="1" applyBorder="1" applyAlignment="1">
      <alignment horizontal="center" vertical="center" wrapText="1"/>
      <protection/>
    </xf>
    <xf numFmtId="0" fontId="8" fillId="45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33" applyBorder="1">
      <alignment/>
      <protection/>
    </xf>
    <xf numFmtId="0" fontId="50" fillId="37" borderId="10" xfId="33" applyFont="1" applyFill="1" applyBorder="1" applyAlignment="1">
      <alignment horizontal="center" wrapText="1"/>
      <protection/>
    </xf>
    <xf numFmtId="0" fontId="51" fillId="37" borderId="10" xfId="33" applyFont="1" applyFill="1" applyBorder="1" applyAlignment="1">
      <alignment horizontal="center" wrapText="1"/>
      <protection/>
    </xf>
    <xf numFmtId="0" fontId="51" fillId="0" borderId="10" xfId="33" applyFont="1" applyBorder="1" applyAlignment="1">
      <alignment horizontal="center" vertical="center" wrapText="1"/>
      <protection/>
    </xf>
    <xf numFmtId="0" fontId="39" fillId="0" borderId="10" xfId="33" applyFont="1" applyBorder="1" applyAlignment="1">
      <alignment horizontal="center" wrapText="1"/>
      <protection/>
    </xf>
    <xf numFmtId="164" fontId="51" fillId="0" borderId="10" xfId="33" applyNumberFormat="1" applyFont="1" applyBorder="1" applyAlignment="1">
      <alignment horizontal="center" wrapText="1"/>
      <protection/>
    </xf>
    <xf numFmtId="0" fontId="51" fillId="37" borderId="10" xfId="33" applyFont="1" applyFill="1" applyBorder="1" applyAlignment="1">
      <alignment horizontal="center" vertical="center" wrapText="1"/>
      <protection/>
    </xf>
    <xf numFmtId="164" fontId="51" fillId="0" borderId="10" xfId="33" applyNumberFormat="1" applyFont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21" fillId="42" borderId="17" xfId="61" applyFont="1" applyFill="1" applyBorder="1" applyAlignment="1">
      <alignment horizontal="center" vertical="center" wrapText="1"/>
      <protection/>
    </xf>
    <xf numFmtId="0" fontId="6" fillId="42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52" fillId="42" borderId="10" xfId="33" applyFont="1" applyFill="1" applyBorder="1" applyAlignment="1">
      <alignment horizontal="center" vertical="center" wrapText="1"/>
      <protection/>
    </xf>
    <xf numFmtId="0" fontId="6" fillId="42" borderId="10" xfId="33" applyFont="1" applyFill="1" applyBorder="1" applyAlignment="1">
      <alignment horizontal="center" vertical="center"/>
      <protection/>
    </xf>
    <xf numFmtId="0" fontId="52" fillId="42" borderId="17" xfId="33" applyFont="1" applyFill="1" applyBorder="1" applyAlignment="1">
      <alignment horizontal="center" vertical="center" wrapText="1"/>
      <protection/>
    </xf>
    <xf numFmtId="0" fontId="6" fillId="42" borderId="13" xfId="33" applyFont="1" applyFill="1" applyBorder="1" applyAlignment="1">
      <alignment horizontal="center" vertical="center"/>
      <protection/>
    </xf>
    <xf numFmtId="0" fontId="42" fillId="42" borderId="10" xfId="60" applyFont="1" applyFill="1" applyBorder="1" applyAlignment="1">
      <alignment horizontal="center" vertical="center"/>
      <protection/>
    </xf>
    <xf numFmtId="0" fontId="6" fillId="42" borderId="10" xfId="60" applyFont="1" applyFill="1" applyBorder="1" applyAlignment="1">
      <alignment vertical="center"/>
      <protection/>
    </xf>
    <xf numFmtId="0" fontId="5" fillId="0" borderId="10" xfId="33" applyFill="1" applyBorder="1">
      <alignment/>
      <protection/>
    </xf>
    <xf numFmtId="0" fontId="21" fillId="42" borderId="17" xfId="60" applyFont="1" applyFill="1" applyBorder="1" applyAlignment="1">
      <alignment horizontal="center" vertical="center"/>
      <protection/>
    </xf>
    <xf numFmtId="0" fontId="52" fillId="43" borderId="17" xfId="33" applyFont="1" applyFill="1" applyBorder="1" applyAlignment="1">
      <alignment horizontal="center" vertical="center"/>
      <protection/>
    </xf>
    <xf numFmtId="0" fontId="6" fillId="43" borderId="10" xfId="33" applyFont="1" applyFill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21" fillId="56" borderId="17" xfId="33" applyFont="1" applyFill="1" applyBorder="1" applyAlignment="1">
      <alignment horizontal="center" vertical="center"/>
      <protection/>
    </xf>
    <xf numFmtId="0" fontId="21" fillId="44" borderId="17" xfId="33" applyFont="1" applyFill="1" applyBorder="1" applyAlignment="1">
      <alignment horizontal="center" vertical="center"/>
      <protection/>
    </xf>
    <xf numFmtId="0" fontId="6" fillId="44" borderId="10" xfId="33" applyFont="1" applyFill="1" applyBorder="1" applyAlignment="1">
      <alignment horizontal="center" vertical="center"/>
      <protection/>
    </xf>
    <xf numFmtId="0" fontId="21" fillId="46" borderId="17" xfId="33" applyFont="1" applyFill="1" applyBorder="1" applyAlignment="1">
      <alignment horizontal="center" vertical="center"/>
      <protection/>
    </xf>
    <xf numFmtId="0" fontId="6" fillId="46" borderId="13" xfId="33" applyFont="1" applyFill="1" applyBorder="1" applyAlignment="1">
      <alignment horizontal="center" vertical="center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164" fontId="54" fillId="0" borderId="0" xfId="33" applyNumberFormat="1" applyFont="1" applyBorder="1" applyAlignment="1">
      <alignment horizontal="center"/>
      <protection/>
    </xf>
    <xf numFmtId="1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55" fillId="0" borderId="0" xfId="33" applyFont="1" applyBorder="1" applyAlignment="1">
      <alignment horizontal="center"/>
      <protection/>
    </xf>
    <xf numFmtId="0" fontId="56" fillId="0" borderId="14" xfId="33" applyFont="1" applyBorder="1" applyAlignment="1">
      <alignment horizontal="center" wrapText="1"/>
      <protection/>
    </xf>
    <xf numFmtId="0" fontId="59" fillId="0" borderId="14" xfId="33" applyFont="1" applyBorder="1" applyAlignment="1">
      <alignment horizontal="center"/>
      <protection/>
    </xf>
    <xf numFmtId="0" fontId="58" fillId="39" borderId="14" xfId="33" applyFont="1" applyFill="1" applyBorder="1" applyAlignment="1">
      <alignment horizontal="center" wrapText="1"/>
      <protection/>
    </xf>
    <xf numFmtId="0" fontId="58" fillId="0" borderId="0" xfId="33" applyFont="1" applyFill="1" applyBorder="1" applyAlignment="1">
      <alignment horizontal="center" wrapText="1"/>
      <protection/>
    </xf>
    <xf numFmtId="0" fontId="60" fillId="47" borderId="14" xfId="33" applyFont="1" applyFill="1" applyBorder="1" applyAlignment="1">
      <alignment horizontal="center" wrapText="1"/>
      <protection/>
    </xf>
    <xf numFmtId="0" fontId="65" fillId="0" borderId="0" xfId="33" applyFont="1" applyBorder="1" applyAlignment="1">
      <alignment horizontal="center"/>
      <protection/>
    </xf>
    <xf numFmtId="0" fontId="67" fillId="0" borderId="14" xfId="33" applyFont="1" applyBorder="1" applyAlignment="1">
      <alignment horizontal="center" wrapText="1"/>
      <protection/>
    </xf>
    <xf numFmtId="0" fontId="5" fillId="0" borderId="0" xfId="33" applyFont="1" applyBorder="1">
      <alignment/>
      <protection/>
    </xf>
    <xf numFmtId="0" fontId="68" fillId="0" borderId="14" xfId="33" applyFont="1" applyBorder="1" applyAlignment="1">
      <alignment horizontal="center" wrapText="1"/>
      <protection/>
    </xf>
    <xf numFmtId="0" fontId="70" fillId="0" borderId="14" xfId="33" applyFont="1" applyBorder="1" applyAlignment="1">
      <alignment horizontal="center" wrapText="1"/>
      <protection/>
    </xf>
    <xf numFmtId="0" fontId="71" fillId="0" borderId="14" xfId="33" applyFont="1" applyBorder="1" applyAlignment="1">
      <alignment horizontal="center" wrapText="1"/>
      <protection/>
    </xf>
    <xf numFmtId="0" fontId="62" fillId="37" borderId="14" xfId="33" applyFont="1" applyFill="1" applyBorder="1" applyAlignment="1">
      <alignment horizontal="center"/>
      <protection/>
    </xf>
    <xf numFmtId="0" fontId="5" fillId="0" borderId="24" xfId="33" applyFont="1" applyBorder="1">
      <alignment/>
      <protection/>
    </xf>
    <xf numFmtId="0" fontId="5" fillId="0" borderId="14" xfId="33" applyBorder="1">
      <alignment/>
      <protection/>
    </xf>
    <xf numFmtId="0" fontId="5" fillId="43" borderId="14" xfId="33" applyFont="1" applyFill="1" applyBorder="1" applyAlignment="1">
      <alignment horizontal="center" wrapText="1"/>
      <protection/>
    </xf>
    <xf numFmtId="0" fontId="5" fillId="0" borderId="14" xfId="33" applyFont="1" applyBorder="1" applyAlignment="1">
      <alignment horizontal="center"/>
      <protection/>
    </xf>
    <xf numFmtId="0" fontId="73" fillId="0" borderId="14" xfId="33" applyFont="1" applyBorder="1" applyAlignment="1">
      <alignment horizontal="center"/>
      <protection/>
    </xf>
    <xf numFmtId="0" fontId="74" fillId="0" borderId="14" xfId="33" applyFont="1" applyBorder="1" applyAlignment="1">
      <alignment horizontal="center"/>
      <protection/>
    </xf>
    <xf numFmtId="1" fontId="8" fillId="33" borderId="0" xfId="47" applyNumberFormat="1" applyFont="1" applyFill="1" applyBorder="1" applyAlignment="1" applyProtection="1">
      <alignment horizontal="center" vertical="center" wrapText="1"/>
      <protection/>
    </xf>
    <xf numFmtId="0" fontId="71" fillId="0" borderId="14" xfId="33" applyFont="1" applyBorder="1" applyAlignment="1">
      <alignment horizontal="center"/>
      <protection/>
    </xf>
    <xf numFmtId="0" fontId="70" fillId="0" borderId="14" xfId="33" applyFont="1" applyBorder="1" applyAlignment="1">
      <alignment horizontal="center"/>
      <protection/>
    </xf>
    <xf numFmtId="0" fontId="70" fillId="0" borderId="27" xfId="33" applyFont="1" applyBorder="1" applyAlignment="1">
      <alignment horizontal="center" wrapText="1"/>
      <protection/>
    </xf>
    <xf numFmtId="0" fontId="78" fillId="0" borderId="0" xfId="33" applyFont="1" applyBorder="1" applyAlignment="1">
      <alignment horizontal="center"/>
      <protection/>
    </xf>
    <xf numFmtId="0" fontId="58" fillId="0" borderId="14" xfId="33" applyFont="1" applyBorder="1" applyAlignment="1">
      <alignment horizontal="center" wrapText="1"/>
      <protection/>
    </xf>
    <xf numFmtId="0" fontId="80" fillId="0" borderId="14" xfId="33" applyFont="1" applyBorder="1" applyAlignment="1">
      <alignment horizontal="center" wrapText="1"/>
      <protection/>
    </xf>
    <xf numFmtId="0" fontId="81" fillId="37" borderId="14" xfId="33" applyFont="1" applyFill="1" applyBorder="1" applyAlignment="1">
      <alignment horizontal="center"/>
      <protection/>
    </xf>
    <xf numFmtId="0" fontId="76" fillId="52" borderId="14" xfId="33" applyFont="1" applyFill="1" applyBorder="1" applyAlignment="1">
      <alignment horizontal="center"/>
      <protection/>
    </xf>
    <xf numFmtId="0" fontId="82" fillId="0" borderId="27" xfId="33" applyFont="1" applyBorder="1" applyAlignment="1">
      <alignment horizontal="center" vertical="center" wrapText="1"/>
      <protection/>
    </xf>
    <xf numFmtId="0" fontId="65" fillId="37" borderId="33" xfId="33" applyFont="1" applyFill="1" applyBorder="1" applyAlignment="1">
      <alignment horizontal="center"/>
      <protection/>
    </xf>
    <xf numFmtId="0" fontId="83" fillId="0" borderId="14" xfId="33" applyFont="1" applyBorder="1" applyAlignment="1">
      <alignment horizontal="center" wrapText="1"/>
      <protection/>
    </xf>
    <xf numFmtId="0" fontId="69" fillId="0" borderId="14" xfId="33" applyFont="1" applyBorder="1" applyAlignment="1">
      <alignment horizontal="center" wrapText="1"/>
      <protection/>
    </xf>
    <xf numFmtId="0" fontId="51" fillId="0" borderId="14" xfId="33" applyFont="1" applyBorder="1" applyAlignment="1">
      <alignment horizontal="center" wrapText="1"/>
      <protection/>
    </xf>
    <xf numFmtId="0" fontId="51" fillId="0" borderId="14" xfId="33" applyFont="1" applyBorder="1" applyAlignment="1">
      <alignment horizontal="center" vertical="center" wrapText="1"/>
      <protection/>
    </xf>
    <xf numFmtId="0" fontId="51" fillId="0" borderId="14" xfId="33" applyFont="1" applyBorder="1" applyAlignment="1">
      <alignment horizontal="center"/>
      <protection/>
    </xf>
    <xf numFmtId="0" fontId="58" fillId="0" borderId="0" xfId="33" applyFont="1" applyBorder="1">
      <alignment/>
      <protection/>
    </xf>
    <xf numFmtId="0" fontId="53" fillId="37" borderId="33" xfId="33" applyFont="1" applyFill="1" applyBorder="1" applyAlignment="1">
      <alignment horizontal="center"/>
      <protection/>
    </xf>
    <xf numFmtId="0" fontId="8" fillId="45" borderId="34" xfId="47" applyNumberFormat="1" applyFont="1" applyFill="1" applyBorder="1" applyAlignment="1" applyProtection="1">
      <alignment horizontal="center" vertical="center" wrapText="1"/>
      <protection/>
    </xf>
    <xf numFmtId="0" fontId="51" fillId="47" borderId="14" xfId="33" applyFont="1" applyFill="1" applyBorder="1" applyAlignment="1">
      <alignment horizontal="center" wrapText="1"/>
      <protection/>
    </xf>
    <xf numFmtId="0" fontId="86" fillId="0" borderId="14" xfId="33" applyFont="1" applyBorder="1" applyAlignment="1">
      <alignment horizontal="center" wrapText="1"/>
      <protection/>
    </xf>
    <xf numFmtId="0" fontId="51" fillId="0" borderId="27" xfId="33" applyFont="1" applyBorder="1" applyAlignment="1">
      <alignment horizontal="center"/>
      <protection/>
    </xf>
    <xf numFmtId="0" fontId="53" fillId="37" borderId="10" xfId="33" applyFont="1" applyFill="1" applyBorder="1" applyAlignment="1">
      <alignment horizontal="center" wrapText="1"/>
      <protection/>
    </xf>
    <xf numFmtId="0" fontId="5" fillId="0" borderId="34" xfId="33" applyBorder="1">
      <alignment/>
      <protection/>
    </xf>
    <xf numFmtId="0" fontId="89" fillId="0" borderId="10" xfId="33" applyFont="1" applyBorder="1" applyAlignment="1">
      <alignment horizontal="center" wrapText="1"/>
      <protection/>
    </xf>
    <xf numFmtId="0" fontId="68" fillId="54" borderId="10" xfId="33" applyFont="1" applyFill="1" applyBorder="1" applyAlignment="1">
      <alignment horizontal="center" wrapText="1"/>
      <protection/>
    </xf>
    <xf numFmtId="166" fontId="59" fillId="0" borderId="10" xfId="33" applyNumberFormat="1" applyFont="1" applyBorder="1" applyAlignment="1">
      <alignment horizontal="center" vertical="center" wrapText="1"/>
      <protection/>
    </xf>
    <xf numFmtId="0" fontId="90" fillId="37" borderId="10" xfId="33" applyFont="1" applyFill="1" applyBorder="1" applyAlignment="1">
      <alignment horizontal="center" wrapText="1"/>
      <protection/>
    </xf>
    <xf numFmtId="0" fontId="22" fillId="0" borderId="10" xfId="33" applyFont="1" applyBorder="1" applyAlignment="1">
      <alignment horizontal="center" vertical="center" wrapText="1"/>
      <protection/>
    </xf>
    <xf numFmtId="0" fontId="43" fillId="0" borderId="10" xfId="33" applyFont="1" applyBorder="1" applyAlignment="1">
      <alignment horizontal="center" vertical="center" wrapText="1"/>
      <protection/>
    </xf>
    <xf numFmtId="0" fontId="91" fillId="39" borderId="10" xfId="33" applyFont="1" applyFill="1" applyBorder="1" applyAlignment="1">
      <alignment horizontal="center" wrapText="1"/>
      <protection/>
    </xf>
    <xf numFmtId="0" fontId="92" fillId="0" borderId="10" xfId="33" applyFont="1" applyBorder="1" applyAlignment="1">
      <alignment horizontal="center" wrapText="1"/>
      <protection/>
    </xf>
    <xf numFmtId="0" fontId="93" fillId="0" borderId="10" xfId="33" applyFont="1" applyBorder="1" applyAlignment="1">
      <alignment horizontal="center" wrapText="1"/>
      <protection/>
    </xf>
    <xf numFmtId="0" fontId="95" fillId="0" borderId="14" xfId="33" applyFont="1" applyBorder="1" applyAlignment="1">
      <alignment horizontal="center" wrapText="1"/>
      <protection/>
    </xf>
    <xf numFmtId="0" fontId="54" fillId="37" borderId="33" xfId="33" applyFont="1" applyFill="1" applyBorder="1" applyAlignment="1">
      <alignment horizontal="center"/>
      <protection/>
    </xf>
    <xf numFmtId="0" fontId="67" fillId="52" borderId="14" xfId="33" applyFont="1" applyFill="1" applyBorder="1" applyAlignment="1">
      <alignment horizontal="center"/>
      <protection/>
    </xf>
    <xf numFmtId="0" fontId="51" fillId="47" borderId="14" xfId="33" applyFont="1" applyFill="1" applyBorder="1" applyAlignment="1">
      <alignment horizontal="center" vertical="center" wrapText="1"/>
      <protection/>
    </xf>
    <xf numFmtId="0" fontId="67" fillId="47" borderId="14" xfId="33" applyFont="1" applyFill="1" applyBorder="1" applyAlignment="1">
      <alignment horizontal="center" vertical="center" wrapText="1"/>
      <protection/>
    </xf>
    <xf numFmtId="0" fontId="58" fillId="0" borderId="14" xfId="33" applyFont="1" applyBorder="1" applyAlignment="1">
      <alignment horizontal="center" vertical="center" wrapText="1"/>
      <protection/>
    </xf>
    <xf numFmtId="167" fontId="97" fillId="0" borderId="14" xfId="33" applyNumberFormat="1" applyFont="1" applyBorder="1" applyAlignment="1">
      <alignment horizontal="center" vertical="center"/>
      <protection/>
    </xf>
    <xf numFmtId="0" fontId="67" fillId="52" borderId="0" xfId="33" applyFont="1" applyFill="1" applyBorder="1" applyAlignment="1">
      <alignment horizontal="center"/>
      <protection/>
    </xf>
    <xf numFmtId="0" fontId="58" fillId="47" borderId="14" xfId="33" applyFont="1" applyFill="1" applyBorder="1" applyAlignment="1">
      <alignment horizontal="center" wrapText="1"/>
      <protection/>
    </xf>
    <xf numFmtId="164" fontId="97" fillId="0" borderId="14" xfId="33" applyNumberFormat="1" applyFont="1" applyBorder="1" applyAlignment="1">
      <alignment horizontal="center" vertical="center"/>
      <protection/>
    </xf>
    <xf numFmtId="0" fontId="80" fillId="52" borderId="14" xfId="33" applyFont="1" applyFill="1" applyBorder="1" applyAlignment="1">
      <alignment horizontal="center"/>
      <protection/>
    </xf>
    <xf numFmtId="0" fontId="97" fillId="0" borderId="14" xfId="33" applyFont="1" applyBorder="1" applyAlignment="1">
      <alignment horizontal="center" wrapText="1"/>
      <protection/>
    </xf>
    <xf numFmtId="0" fontId="58" fillId="47" borderId="14" xfId="33" applyFont="1" applyFill="1" applyBorder="1" applyAlignment="1">
      <alignment horizontal="center" vertical="center" wrapText="1"/>
      <protection/>
    </xf>
    <xf numFmtId="0" fontId="67" fillId="52" borderId="33" xfId="33" applyFont="1" applyFill="1" applyBorder="1" applyAlignment="1">
      <alignment horizontal="center"/>
      <protection/>
    </xf>
    <xf numFmtId="0" fontId="5" fillId="47" borderId="0" xfId="33" applyFont="1" applyFill="1" applyBorder="1" applyAlignment="1">
      <alignment horizontal="center" vertical="center" wrapText="1"/>
      <protection/>
    </xf>
    <xf numFmtId="167" fontId="97" fillId="0" borderId="14" xfId="33" applyNumberFormat="1" applyFont="1" applyBorder="1" applyAlignment="1">
      <alignment horizontal="center" vertical="center" wrapText="1"/>
      <protection/>
    </xf>
    <xf numFmtId="0" fontId="58" fillId="36" borderId="14" xfId="33" applyFont="1" applyFill="1" applyBorder="1" applyAlignment="1">
      <alignment horizontal="center" wrapText="1"/>
      <protection/>
    </xf>
    <xf numFmtId="0" fontId="54" fillId="37" borderId="14" xfId="33" applyFont="1" applyFill="1" applyBorder="1" applyAlignment="1">
      <alignment horizontal="center"/>
      <protection/>
    </xf>
    <xf numFmtId="0" fontId="8" fillId="45" borderId="14" xfId="47" applyNumberFormat="1" applyFont="1" applyFill="1" applyBorder="1" applyAlignment="1" applyProtection="1">
      <alignment horizontal="center" vertical="center" wrapText="1"/>
      <protection/>
    </xf>
    <xf numFmtId="0" fontId="58" fillId="47" borderId="14" xfId="33" applyFont="1" applyFill="1" applyBorder="1" applyAlignment="1">
      <alignment wrapText="1"/>
      <protection/>
    </xf>
    <xf numFmtId="0" fontId="98" fillId="39" borderId="14" xfId="33" applyFont="1" applyFill="1" applyBorder="1" applyAlignment="1">
      <alignment horizontal="center" wrapText="1"/>
      <protection/>
    </xf>
    <xf numFmtId="0" fontId="99" fillId="37" borderId="33" xfId="33" applyFont="1" applyFill="1" applyBorder="1" applyAlignment="1">
      <alignment horizont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Heading 1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_W2002-01.04.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3B3B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4" zoomScaleNormal="84" zoomScaleSheetLayoutView="100" zoomScalePageLayoutView="0" workbookViewId="0" topLeftCell="A1">
      <selection activeCell="A2" sqref="A2"/>
    </sheetView>
  </sheetViews>
  <sheetFormatPr defaultColWidth="9.28125" defaultRowHeight="12.75"/>
  <cols>
    <col min="1" max="1" width="11.8515625" style="1" customWidth="1"/>
    <col min="2" max="2" width="27.8515625" style="2" customWidth="1"/>
    <col min="3" max="3" width="9.28125" style="2" customWidth="1"/>
    <col min="4" max="4" width="29.140625" style="2" customWidth="1"/>
    <col min="5" max="5" width="9.28125" style="2" customWidth="1"/>
    <col min="6" max="6" width="33.140625" style="2" customWidth="1"/>
    <col min="7" max="7" width="9.28125" style="2" customWidth="1"/>
    <col min="8" max="8" width="25.7109375" style="3" customWidth="1"/>
    <col min="9" max="9" width="6.28125" style="1" customWidth="1"/>
    <col min="10" max="10" width="34.57421875" style="1" customWidth="1"/>
    <col min="11" max="16384" width="9.28125" style="1" customWidth="1"/>
  </cols>
  <sheetData>
    <row r="1" ht="5.25" customHeight="1">
      <c r="A1" s="1" t="s">
        <v>0</v>
      </c>
    </row>
    <row r="2" spans="2:8" s="4" customFormat="1" ht="18">
      <c r="B2" s="240" t="s">
        <v>1</v>
      </c>
      <c r="C2" s="240"/>
      <c r="D2" s="240"/>
      <c r="E2" s="240"/>
      <c r="F2" s="240"/>
      <c r="G2" s="240"/>
      <c r="H2" s="240"/>
    </row>
    <row r="3" ht="6.75" customHeight="1"/>
    <row r="4" spans="2:10" s="6" customFormat="1" ht="23.25" customHeight="1">
      <c r="B4" s="7" t="s">
        <v>2</v>
      </c>
      <c r="C4" s="8"/>
      <c r="D4" s="7" t="s">
        <v>3</v>
      </c>
      <c r="E4" s="8"/>
      <c r="F4" s="9" t="s">
        <v>4</v>
      </c>
      <c r="G4" s="8"/>
      <c r="H4" s="10" t="s">
        <v>5</v>
      </c>
      <c r="J4" s="10" t="s">
        <v>6</v>
      </c>
    </row>
    <row r="5" ht="12.75" customHeight="1" hidden="1"/>
    <row r="6" ht="16.5" customHeight="1">
      <c r="B6" s="11"/>
    </row>
    <row r="7" spans="1:10" s="17" customFormat="1" ht="15" customHeight="1">
      <c r="A7" s="12"/>
      <c r="B7" s="13" t="s">
        <v>7</v>
      </c>
      <c r="C7" s="14"/>
      <c r="D7" s="13" t="s">
        <v>8</v>
      </c>
      <c r="E7" s="14"/>
      <c r="F7" s="15" t="s">
        <v>9</v>
      </c>
      <c r="G7" s="14"/>
      <c r="H7" s="16" t="s">
        <v>10</v>
      </c>
      <c r="I7" s="12"/>
      <c r="J7" s="13" t="s">
        <v>11</v>
      </c>
    </row>
    <row r="8" spans="1:10" s="17" customFormat="1" ht="15">
      <c r="A8" s="12"/>
      <c r="B8" s="13"/>
      <c r="C8" s="14"/>
      <c r="D8" s="14"/>
      <c r="E8" s="14"/>
      <c r="F8" s="14"/>
      <c r="G8" s="14"/>
      <c r="H8" s="18"/>
      <c r="I8" s="12"/>
      <c r="J8" s="19"/>
    </row>
    <row r="9" spans="1:10" s="17" customFormat="1" ht="15">
      <c r="A9" s="12"/>
      <c r="B9" s="13" t="s">
        <v>12</v>
      </c>
      <c r="C9" s="14"/>
      <c r="D9" s="19" t="s">
        <v>12</v>
      </c>
      <c r="E9" s="14"/>
      <c r="F9" s="15" t="s">
        <v>13</v>
      </c>
      <c r="G9" s="14"/>
      <c r="H9" s="19" t="s">
        <v>8</v>
      </c>
      <c r="I9" s="12"/>
      <c r="J9" s="13" t="s">
        <v>14</v>
      </c>
    </row>
    <row r="10" spans="1:10" s="17" customFormat="1" ht="15">
      <c r="A10" s="12"/>
      <c r="B10" s="13"/>
      <c r="C10" s="14"/>
      <c r="D10" s="14"/>
      <c r="E10" s="14"/>
      <c r="F10" s="14"/>
      <c r="G10" s="14"/>
      <c r="H10" s="18"/>
      <c r="I10" s="12"/>
      <c r="J10" s="19"/>
    </row>
    <row r="11" spans="1:10" s="17" customFormat="1" ht="15">
      <c r="A11" s="12"/>
      <c r="B11" s="13" t="s">
        <v>15</v>
      </c>
      <c r="C11" s="14"/>
      <c r="D11" s="13" t="s">
        <v>16</v>
      </c>
      <c r="E11" s="14"/>
      <c r="F11" s="19" t="s">
        <v>10</v>
      </c>
      <c r="G11" s="14"/>
      <c r="H11" s="19" t="s">
        <v>12</v>
      </c>
      <c r="I11" s="12"/>
      <c r="J11" s="13" t="s">
        <v>17</v>
      </c>
    </row>
    <row r="12" spans="1:10" s="17" customFormat="1" ht="15">
      <c r="A12" s="12"/>
      <c r="B12" s="13"/>
      <c r="C12" s="14"/>
      <c r="D12" s="14"/>
      <c r="E12" s="14"/>
      <c r="F12" s="14"/>
      <c r="G12" s="14"/>
      <c r="H12" s="18"/>
      <c r="I12" s="12"/>
      <c r="J12" s="19"/>
    </row>
    <row r="13" spans="1:10" s="17" customFormat="1" ht="15">
      <c r="A13" s="12"/>
      <c r="B13" s="13" t="s">
        <v>18</v>
      </c>
      <c r="C13" s="14"/>
      <c r="D13" s="13" t="s">
        <v>19</v>
      </c>
      <c r="E13" s="14"/>
      <c r="F13" s="19" t="s">
        <v>20</v>
      </c>
      <c r="G13" s="14"/>
      <c r="H13" s="19" t="s">
        <v>19</v>
      </c>
      <c r="I13" s="12"/>
      <c r="J13" s="12"/>
    </row>
    <row r="14" spans="1:10" s="17" customFormat="1" ht="15">
      <c r="A14" s="12"/>
      <c r="B14" s="13"/>
      <c r="C14" s="14"/>
      <c r="D14" s="14"/>
      <c r="E14" s="14"/>
      <c r="F14" s="14"/>
      <c r="G14" s="14"/>
      <c r="H14" s="18"/>
      <c r="I14" s="12"/>
      <c r="J14" s="12"/>
    </row>
    <row r="15" spans="1:10" s="17" customFormat="1" ht="15">
      <c r="A15" s="12"/>
      <c r="B15" s="13" t="s">
        <v>21</v>
      </c>
      <c r="C15" s="14"/>
      <c r="D15" s="13" t="s">
        <v>22</v>
      </c>
      <c r="E15" s="14"/>
      <c r="F15" s="19" t="s">
        <v>12</v>
      </c>
      <c r="G15" s="14"/>
      <c r="H15" s="19" t="s">
        <v>22</v>
      </c>
      <c r="I15" s="12"/>
      <c r="J15" s="12"/>
    </row>
    <row r="16" spans="1:10" s="17" customFormat="1" ht="15">
      <c r="A16" s="12"/>
      <c r="B16" s="14"/>
      <c r="C16" s="14"/>
      <c r="D16" s="14"/>
      <c r="E16" s="14"/>
      <c r="F16" s="14"/>
      <c r="G16" s="14"/>
      <c r="H16" s="18"/>
      <c r="I16" s="12"/>
      <c r="J16" s="12"/>
    </row>
    <row r="17" spans="1:10" s="17" customFormat="1" ht="15">
      <c r="A17" s="12"/>
      <c r="B17" s="14"/>
      <c r="C17" s="14"/>
      <c r="D17" s="13" t="s">
        <v>23</v>
      </c>
      <c r="E17" s="14"/>
      <c r="F17" s="19" t="s">
        <v>8</v>
      </c>
      <c r="G17" s="14"/>
      <c r="H17" s="19" t="s">
        <v>16</v>
      </c>
      <c r="I17" s="12"/>
      <c r="J17" s="12"/>
    </row>
    <row r="18" spans="1:10" s="17" customFormat="1" ht="15">
      <c r="A18" s="12"/>
      <c r="B18" s="14"/>
      <c r="C18" s="14"/>
      <c r="D18" s="14"/>
      <c r="E18" s="14"/>
      <c r="F18" s="19"/>
      <c r="G18" s="14"/>
      <c r="H18" s="19"/>
      <c r="I18" s="12"/>
      <c r="J18" s="12"/>
    </row>
    <row r="19" spans="1:10" s="17" customFormat="1" ht="15">
      <c r="A19" s="12"/>
      <c r="B19" s="14"/>
      <c r="C19" s="14"/>
      <c r="D19" s="13" t="s">
        <v>24</v>
      </c>
      <c r="E19" s="14"/>
      <c r="F19" s="19"/>
      <c r="G19" s="14"/>
      <c r="H19" s="19"/>
      <c r="I19" s="12"/>
      <c r="J19" s="12"/>
    </row>
    <row r="20" ht="15.75" customHeight="1">
      <c r="F20" s="20"/>
    </row>
    <row r="21" spans="2:10" s="21" customFormat="1" ht="18">
      <c r="B21" s="9" t="s">
        <v>25</v>
      </c>
      <c r="C21" s="22"/>
      <c r="D21" s="7" t="s">
        <v>26</v>
      </c>
      <c r="E21" s="22"/>
      <c r="F21" s="9" t="s">
        <v>27</v>
      </c>
      <c r="G21" s="22"/>
      <c r="H21" s="7" t="s">
        <v>28</v>
      </c>
      <c r="J21" s="9" t="s">
        <v>29</v>
      </c>
    </row>
    <row r="22" spans="1:10" s="27" customFormat="1" ht="18">
      <c r="A22" s="23"/>
      <c r="B22" s="15" t="s">
        <v>30</v>
      </c>
      <c r="C22" s="24"/>
      <c r="D22" s="24"/>
      <c r="E22" s="24"/>
      <c r="F22" s="25"/>
      <c r="G22" s="24"/>
      <c r="H22" s="26"/>
      <c r="I22" s="23"/>
      <c r="J22" s="23"/>
    </row>
    <row r="23" spans="1:10" s="17" customFormat="1" ht="15">
      <c r="A23" s="12"/>
      <c r="B23" s="14"/>
      <c r="C23" s="14"/>
      <c r="D23" s="13" t="s">
        <v>31</v>
      </c>
      <c r="E23" s="14"/>
      <c r="F23" s="15" t="s">
        <v>32</v>
      </c>
      <c r="G23" s="14"/>
      <c r="H23" s="16" t="s">
        <v>33</v>
      </c>
      <c r="I23" s="12"/>
      <c r="J23" s="15" t="s">
        <v>34</v>
      </c>
    </row>
    <row r="24" spans="1:10" s="17" customFormat="1" ht="15">
      <c r="A24" s="12"/>
      <c r="B24" s="15" t="s">
        <v>35</v>
      </c>
      <c r="C24" s="14"/>
      <c r="D24" s="13"/>
      <c r="E24" s="14"/>
      <c r="F24" s="28"/>
      <c r="G24" s="14"/>
      <c r="H24" s="18"/>
      <c r="I24" s="12"/>
      <c r="J24" s="12"/>
    </row>
    <row r="25" spans="1:10" s="17" customFormat="1" ht="15">
      <c r="A25" s="12"/>
      <c r="B25" s="14"/>
      <c r="C25" s="14"/>
      <c r="D25" s="13" t="s">
        <v>22</v>
      </c>
      <c r="E25" s="14"/>
      <c r="F25" s="15" t="s">
        <v>36</v>
      </c>
      <c r="G25" s="14"/>
      <c r="H25" s="16" t="s">
        <v>37</v>
      </c>
      <c r="I25" s="12"/>
      <c r="J25" s="12"/>
    </row>
    <row r="26" spans="1:10" s="17" customFormat="1" ht="15">
      <c r="A26" s="12"/>
      <c r="B26" s="19" t="s">
        <v>38</v>
      </c>
      <c r="C26" s="14"/>
      <c r="D26" s="13"/>
      <c r="E26" s="14"/>
      <c r="F26" s="28"/>
      <c r="G26" s="14"/>
      <c r="H26" s="18"/>
      <c r="I26" s="12"/>
      <c r="J26" s="12"/>
    </row>
    <row r="27" spans="1:10" s="17" customFormat="1" ht="15">
      <c r="A27" s="12"/>
      <c r="B27" s="14"/>
      <c r="C27" s="14"/>
      <c r="D27" s="13" t="s">
        <v>19</v>
      </c>
      <c r="E27" s="14"/>
      <c r="F27" s="15" t="s">
        <v>39</v>
      </c>
      <c r="G27" s="14"/>
      <c r="H27" s="18"/>
      <c r="I27" s="12"/>
      <c r="J27" s="12"/>
    </row>
    <row r="28" spans="1:15" s="17" customFormat="1" ht="15">
      <c r="A28" s="12"/>
      <c r="B28" s="19" t="s">
        <v>19</v>
      </c>
      <c r="C28" s="14"/>
      <c r="D28" s="13"/>
      <c r="E28" s="14"/>
      <c r="F28" s="14"/>
      <c r="G28" s="14"/>
      <c r="H28" s="18"/>
      <c r="I28" s="12"/>
      <c r="J28" s="12"/>
      <c r="O28" s="17" t="s">
        <v>40</v>
      </c>
    </row>
    <row r="29" spans="1:10" s="17" customFormat="1" ht="15">
      <c r="A29" s="12"/>
      <c r="B29" s="19"/>
      <c r="C29" s="14"/>
      <c r="D29" s="13" t="s">
        <v>23</v>
      </c>
      <c r="E29" s="14"/>
      <c r="F29" s="14"/>
      <c r="G29" s="14"/>
      <c r="H29" s="18"/>
      <c r="I29" s="12"/>
      <c r="J29" s="12"/>
    </row>
    <row r="30" spans="1:10" s="17" customFormat="1" ht="15">
      <c r="A30" s="12"/>
      <c r="B30" s="14"/>
      <c r="C30" s="14"/>
      <c r="D30" s="13"/>
      <c r="E30" s="14"/>
      <c r="F30" s="14"/>
      <c r="G30" s="14"/>
      <c r="H30" s="18"/>
      <c r="I30" s="12"/>
      <c r="J30" s="12"/>
    </row>
    <row r="31" spans="1:10" s="17" customFormat="1" ht="15">
      <c r="A31" s="12"/>
      <c r="B31" s="14"/>
      <c r="C31" s="14"/>
      <c r="D31" s="13" t="s">
        <v>41</v>
      </c>
      <c r="E31" s="14"/>
      <c r="F31" s="14"/>
      <c r="G31" s="14"/>
      <c r="H31" s="18"/>
      <c r="I31" s="12"/>
      <c r="J31" s="12"/>
    </row>
    <row r="32" spans="2:8" s="17" customFormat="1" ht="15">
      <c r="B32" s="29"/>
      <c r="C32" s="29"/>
      <c r="D32" s="13"/>
      <c r="E32" s="29"/>
      <c r="F32" s="29"/>
      <c r="G32" s="29"/>
      <c r="H32" s="30"/>
    </row>
    <row r="33" spans="2:8" s="17" customFormat="1" ht="18">
      <c r="B33" s="10" t="s">
        <v>42</v>
      </c>
      <c r="C33" s="29"/>
      <c r="D33" s="13" t="s">
        <v>43</v>
      </c>
      <c r="E33" s="29"/>
      <c r="F33" s="29"/>
      <c r="G33" s="29"/>
      <c r="H33" s="31"/>
    </row>
    <row r="34" spans="2:8" s="32" customFormat="1" ht="20.25" customHeight="1">
      <c r="B34" s="2" t="s">
        <v>0</v>
      </c>
      <c r="C34" s="33"/>
      <c r="D34" s="13"/>
      <c r="E34" s="33"/>
      <c r="F34" s="33"/>
      <c r="G34" s="33"/>
      <c r="H34" s="34"/>
    </row>
    <row r="35" ht="16.5" customHeight="1">
      <c r="D35" s="13" t="s">
        <v>44</v>
      </c>
    </row>
    <row r="36" ht="17.25" customHeight="1">
      <c r="D36" s="2" t="s">
        <v>0</v>
      </c>
    </row>
    <row r="37" spans="2:4" ht="14.25">
      <c r="B37" s="2" t="s">
        <v>0</v>
      </c>
      <c r="D37" s="2" t="s">
        <v>0</v>
      </c>
    </row>
    <row r="38" ht="14.25">
      <c r="D38" s="2" t="s">
        <v>45</v>
      </c>
    </row>
    <row r="39" ht="14.25">
      <c r="B39" s="2" t="s">
        <v>0</v>
      </c>
    </row>
  </sheetData>
  <sheetProtection selectLockedCells="1" selectUnlockedCells="1"/>
  <mergeCells count="1">
    <mergeCell ref="B2:H2"/>
  </mergeCells>
  <hyperlinks>
    <hyperlink ref="B4" location="Гибкая черепица!A1" display="Гибкая черепица"/>
    <hyperlink ref="D4" location="Сайдинг!A1" display="Сайдинг"/>
    <hyperlink ref="F4" location="Водостоки!A1" display="Водосточные системы"/>
    <hyperlink ref="H4" location="Софиты!A1" display="Софит"/>
    <hyperlink ref="J4" location="Кровельная вентиляция!A1" display="Кровельная вентиляция"/>
    <hyperlink ref="B7" location="Гибкая черепица!R1C1" display="TEGOLA"/>
    <hyperlink ref="D7" location="Сайдинг!A3" display="ВИНИЛОН"/>
    <hyperlink ref="F7" location="Водостоки!A1" display="ТехноНиколь"/>
    <hyperlink ref="H7" location="Софиты!A2" display="Aquasystem"/>
    <hyperlink ref="J7" location="Кровельная вентиляция!A1" display="VILPE"/>
    <hyperlink ref="B9" location="Гибкая черепица!R1C1" display="DOCKE"/>
    <hyperlink ref="D9" location="Сайдинг!A17" display="DOCKE"/>
    <hyperlink ref="F9" location="Водостоки!A30" display="Престиж (МеталлПрофиль)"/>
    <hyperlink ref="H9" location="Софиты!B24" display="ВИНИЛОН"/>
    <hyperlink ref="J9" location="Кровельная вентиляция!A18" display="ТЕХНОНИКОЛЬ"/>
    <hyperlink ref="B11" location="Гибкая черепица!R39C1" display="KATEPAL"/>
    <hyperlink ref="D11" location="Сайдинг!A54" display="MITTEN"/>
    <hyperlink ref="F11" location="Водостоки!A46" display="Aquasystem"/>
    <hyperlink ref="H11" location="Софиты!B39" display="DOCKE"/>
    <hyperlink ref="J11" location="Кровельная вентиляция!A33" display="KROVENT"/>
    <hyperlink ref="B13" location="Гибкая черепица!R1C1" display="SHINGLAS"/>
    <hyperlink ref="D13" location="Сайдинг!A68" display="GRAND LINE"/>
    <hyperlink ref="F13" location="Водостоки!A80" display="GrandLine"/>
    <hyperlink ref="H13" location="Софиты!B46" display="GRAND LINE"/>
    <hyperlink ref="B15" location="Гибкая черепица!R1C1" display="RUFLEX"/>
    <hyperlink ref="D15" location="Сайдинг!A83" display="NORDSIDE"/>
    <hyperlink ref="F15" location="Водостоки!A112" display="DOCKE"/>
    <hyperlink ref="H15" location="Софиты!B58" display="NORDSIDE"/>
    <hyperlink ref="D17" location="Сайдинг!A100" display="FineBer"/>
    <hyperlink ref="F17" location="Водостоки!A143" display="ВИНИЛОН"/>
    <hyperlink ref="H17" location="Софиты!B65" display="MITTEN"/>
    <hyperlink ref="D19" location="Сайдинг!A96" display="Сайдинг Дачный"/>
    <hyperlink ref="B21" location="Металлочерепица!A1" display="Металлочерепица"/>
    <hyperlink ref="D21" location="Цокольный сайдинг!A1" display="Цокольный сайдинг"/>
    <hyperlink ref="F21" location="Комплектующие!A1" display="Пароизоляция"/>
    <hyperlink ref="H21" location="Velux!A1" display="Мансардные окна"/>
    <hyperlink ref="J21" location="HAUBERK!A1" display="Фасадная плитка"/>
    <hyperlink ref="B22" location="Металлочерепица!A4" display="RUUKKI"/>
    <hyperlink ref="D23" location="Цокольный сайдинг!R1C1" display="DOCKE-R"/>
    <hyperlink ref="F23" location="Комплектующие!A25" display="Снегозадержатели"/>
    <hyperlink ref="H23" location="Velux!A1" display="VELUX"/>
    <hyperlink ref="J23" location="HAUBERK!A1" display="ТЕХНОНИКОЛЬ HAUBERK"/>
    <hyperlink ref="B24" location="Металлочерепица!A18" display="STYNERGY"/>
    <hyperlink ref="D25" location="Цокольный сайдинг!R17C1" display="NORDSIDE"/>
    <hyperlink ref="F25" location="Комплектующие!A23" display="Утеплители"/>
    <hyperlink ref="H25" location="Fakro!A1" display="FAKRO"/>
    <hyperlink ref="B26" location="Металлочерепица!A34" display="МеталлПрофиль"/>
    <hyperlink ref="D27" location="Цокольный сайдинг!R26C1" display="GRAND LINE"/>
    <hyperlink ref="F27" location="Комплектующие!A28" display="ОСП"/>
    <hyperlink ref="B28" location="Металлочерепица!A50" display="GRAND LINE"/>
    <hyperlink ref="D29" location="Цокольный сайдинг!R37C1" display="FineBer"/>
    <hyperlink ref="D31" location="Цокольный сайдинг!R64C1" display="ФАСАЙДИНГ «ДАЧНЫЙ»"/>
    <hyperlink ref="B33" location="Ондулин!A1" display="Ондулин"/>
    <hyperlink ref="D33" location="Цокольный сайдинг!R86C1" display="СаnadaRidge"/>
    <hyperlink ref="D35" location="Цокольный сайдинг!R92C1" display="VOX"/>
  </hyperlinks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zoomScale="84" zoomScaleNormal="84" zoomScalePageLayoutView="0" workbookViewId="0" topLeftCell="A1">
      <selection activeCell="S2" sqref="S2"/>
    </sheetView>
  </sheetViews>
  <sheetFormatPr defaultColWidth="10.140625" defaultRowHeight="12.75"/>
  <cols>
    <col min="1" max="1" width="1.8515625" style="1" customWidth="1"/>
    <col min="2" max="2" width="13.8515625" style="1" customWidth="1"/>
    <col min="3" max="3" width="24.57421875" style="1" customWidth="1"/>
    <col min="4" max="4" width="19.421875" style="1" customWidth="1"/>
    <col min="5" max="5" width="19.28125" style="1" customWidth="1"/>
    <col min="6" max="6" width="18.00390625" style="1" customWidth="1"/>
    <col min="7" max="7" width="18.421875" style="1" customWidth="1"/>
    <col min="8" max="8" width="18.00390625" style="1" customWidth="1"/>
    <col min="9" max="9" width="21.28125" style="1" customWidth="1"/>
    <col min="10" max="10" width="0" style="1" hidden="1" customWidth="1"/>
    <col min="11" max="11" width="1.8515625" style="1" customWidth="1"/>
    <col min="12" max="12" width="14.57421875" style="1" customWidth="1"/>
    <col min="13" max="13" width="10.8515625" style="1" customWidth="1"/>
    <col min="14" max="14" width="11.140625" style="1" customWidth="1"/>
    <col min="15" max="15" width="12.28125" style="1" customWidth="1"/>
    <col min="16" max="16" width="14.00390625" style="1" customWidth="1"/>
    <col min="17" max="17" width="16.7109375" style="1" customWidth="1"/>
    <col min="18" max="18" width="21.140625" style="1" customWidth="1"/>
    <col min="19" max="22" width="11.140625" style="1" customWidth="1"/>
    <col min="23" max="16384" width="10.140625" style="1" customWidth="1"/>
  </cols>
  <sheetData>
    <row r="1" spans="1:22" ht="14.25">
      <c r="A1" s="331"/>
      <c r="B1" s="381" t="s">
        <v>642</v>
      </c>
      <c r="C1" s="381"/>
      <c r="D1" s="381"/>
      <c r="E1" s="381"/>
      <c r="F1" s="381"/>
      <c r="G1" s="381"/>
      <c r="H1" s="381"/>
      <c r="I1" s="381"/>
      <c r="J1" s="381"/>
      <c r="K1" s="331"/>
      <c r="L1" s="382" t="s">
        <v>642</v>
      </c>
      <c r="M1" s="382"/>
      <c r="N1" s="382"/>
      <c r="O1" s="382"/>
      <c r="P1" s="382"/>
      <c r="Q1" s="382"/>
      <c r="R1" s="382"/>
      <c r="S1" s="123"/>
      <c r="T1" s="123"/>
      <c r="U1" s="123"/>
      <c r="V1" s="123"/>
    </row>
    <row r="2" spans="1:22" ht="13.5" customHeight="1">
      <c r="A2" s="331"/>
      <c r="B2" s="331"/>
      <c r="C2" s="381"/>
      <c r="D2" s="381"/>
      <c r="E2" s="381"/>
      <c r="F2" s="381"/>
      <c r="G2" s="381"/>
      <c r="H2" s="381"/>
      <c r="I2" s="381"/>
      <c r="J2" s="381"/>
      <c r="K2" s="331"/>
      <c r="L2" s="382"/>
      <c r="M2" s="382"/>
      <c r="N2" s="382"/>
      <c r="O2" s="382"/>
      <c r="P2" s="382"/>
      <c r="Q2" s="382"/>
      <c r="R2" s="382"/>
      <c r="S2" s="383" t="s">
        <v>52</v>
      </c>
      <c r="T2" s="383"/>
      <c r="U2" s="383"/>
      <c r="V2" s="123"/>
    </row>
    <row r="3" spans="1:22" ht="14.25">
      <c r="A3" s="331"/>
      <c r="B3" s="381"/>
      <c r="C3" s="381"/>
      <c r="D3" s="381"/>
      <c r="E3" s="381"/>
      <c r="F3" s="381"/>
      <c r="G3" s="381"/>
      <c r="H3" s="381"/>
      <c r="I3" s="381"/>
      <c r="J3" s="381"/>
      <c r="K3" s="331"/>
      <c r="L3" s="382"/>
      <c r="M3" s="382"/>
      <c r="N3" s="382"/>
      <c r="O3" s="382"/>
      <c r="P3" s="382"/>
      <c r="Q3" s="382"/>
      <c r="R3" s="382"/>
      <c r="S3" s="383"/>
      <c r="T3" s="383"/>
      <c r="U3" s="383"/>
      <c r="V3" s="123"/>
    </row>
    <row r="4" spans="1:22" ht="42.75" customHeight="1">
      <c r="A4" s="331"/>
      <c r="B4" s="384" t="s">
        <v>643</v>
      </c>
      <c r="C4" s="384"/>
      <c r="D4" s="384"/>
      <c r="E4" s="384"/>
      <c r="F4" s="384"/>
      <c r="G4" s="384"/>
      <c r="H4" s="384"/>
      <c r="I4" s="384"/>
      <c r="J4" s="384"/>
      <c r="K4" s="331"/>
      <c r="L4" s="384" t="s">
        <v>644</v>
      </c>
      <c r="M4" s="384"/>
      <c r="N4" s="384"/>
      <c r="O4" s="384"/>
      <c r="P4" s="384"/>
      <c r="Q4" s="384"/>
      <c r="R4" s="384"/>
      <c r="S4" s="383"/>
      <c r="T4" s="383"/>
      <c r="U4" s="383"/>
      <c r="V4" s="123"/>
    </row>
    <row r="5" spans="1:18" ht="17.25" customHeight="1">
      <c r="A5" s="331"/>
      <c r="B5" s="374" t="s">
        <v>645</v>
      </c>
      <c r="C5" s="385" t="s">
        <v>646</v>
      </c>
      <c r="D5" s="385"/>
      <c r="E5" s="385"/>
      <c r="F5" s="385"/>
      <c r="G5" s="385"/>
      <c r="H5" s="385"/>
      <c r="I5" s="385"/>
      <c r="J5" s="385"/>
      <c r="K5" s="331"/>
      <c r="L5" s="386" t="s">
        <v>645</v>
      </c>
      <c r="M5" s="385" t="s">
        <v>646</v>
      </c>
      <c r="N5" s="385"/>
      <c r="O5" s="385"/>
      <c r="P5" s="385"/>
      <c r="Q5" s="385"/>
      <c r="R5" s="385"/>
    </row>
    <row r="6" spans="1:18" ht="15">
      <c r="A6" s="331"/>
      <c r="B6" s="374"/>
      <c r="C6" s="194" t="s">
        <v>647</v>
      </c>
      <c r="D6" s="194" t="s">
        <v>648</v>
      </c>
      <c r="E6" s="194" t="s">
        <v>649</v>
      </c>
      <c r="F6" s="194" t="s">
        <v>650</v>
      </c>
      <c r="G6" s="194" t="s">
        <v>651</v>
      </c>
      <c r="H6" s="194" t="s">
        <v>652</v>
      </c>
      <c r="I6" s="194" t="s">
        <v>653</v>
      </c>
      <c r="J6" s="195"/>
      <c r="K6" s="331"/>
      <c r="L6" s="331"/>
      <c r="M6" s="196" t="s">
        <v>654</v>
      </c>
      <c r="N6" s="196" t="s">
        <v>655</v>
      </c>
      <c r="O6" s="196" t="s">
        <v>656</v>
      </c>
      <c r="P6" s="196" t="s">
        <v>657</v>
      </c>
      <c r="Q6" s="196" t="s">
        <v>658</v>
      </c>
      <c r="R6" s="196" t="s">
        <v>659</v>
      </c>
    </row>
    <row r="7" spans="1:18" ht="14.25">
      <c r="A7" s="331"/>
      <c r="B7" s="197"/>
      <c r="I7" s="197"/>
      <c r="J7" s="166"/>
      <c r="K7" s="331"/>
      <c r="L7" s="378"/>
      <c r="M7" s="378"/>
      <c r="N7" s="378"/>
      <c r="O7" s="378"/>
      <c r="P7" s="378"/>
      <c r="Q7" s="378"/>
      <c r="R7" s="378"/>
    </row>
    <row r="8" spans="1:18" ht="27">
      <c r="A8" s="331"/>
      <c r="B8" s="198" t="s">
        <v>660</v>
      </c>
      <c r="C8" s="199">
        <v>10200</v>
      </c>
      <c r="D8" s="199">
        <v>15725</v>
      </c>
      <c r="E8" s="199">
        <v>49725</v>
      </c>
      <c r="F8" s="200">
        <v>29920</v>
      </c>
      <c r="G8" s="199">
        <v>26435</v>
      </c>
      <c r="H8" s="201" t="s">
        <v>615</v>
      </c>
      <c r="I8" s="201" t="s">
        <v>615</v>
      </c>
      <c r="J8" s="202"/>
      <c r="K8" s="331"/>
      <c r="L8" s="198" t="s">
        <v>660</v>
      </c>
      <c r="M8" s="201" t="s">
        <v>661</v>
      </c>
      <c r="N8" s="201" t="s">
        <v>662</v>
      </c>
      <c r="O8" s="203">
        <v>20655</v>
      </c>
      <c r="P8" s="200">
        <v>21760</v>
      </c>
      <c r="Q8" s="203">
        <v>54060</v>
      </c>
      <c r="R8" s="201" t="s">
        <v>615</v>
      </c>
    </row>
    <row r="9" spans="1:18" ht="27">
      <c r="A9" s="331"/>
      <c r="B9" s="198" t="s">
        <v>663</v>
      </c>
      <c r="C9" s="199">
        <v>11645</v>
      </c>
      <c r="D9" s="199">
        <v>17510</v>
      </c>
      <c r="E9" s="199">
        <v>51425</v>
      </c>
      <c r="F9" s="199">
        <v>31365</v>
      </c>
      <c r="G9" s="201" t="s">
        <v>664</v>
      </c>
      <c r="H9" s="204" t="s">
        <v>665</v>
      </c>
      <c r="I9" s="201">
        <v>28135</v>
      </c>
      <c r="J9" s="202"/>
      <c r="K9" s="331"/>
      <c r="L9" s="198" t="s">
        <v>663</v>
      </c>
      <c r="M9" s="201" t="s">
        <v>666</v>
      </c>
      <c r="N9" s="199">
        <v>20315</v>
      </c>
      <c r="O9" s="205" t="s">
        <v>667</v>
      </c>
      <c r="P9" s="200">
        <v>23290</v>
      </c>
      <c r="Q9" s="203">
        <v>55505</v>
      </c>
      <c r="R9" s="200">
        <v>32725</v>
      </c>
    </row>
    <row r="10" spans="1:18" ht="27">
      <c r="A10" s="331"/>
      <c r="B10" s="198" t="s">
        <v>668</v>
      </c>
      <c r="C10" s="201" t="s">
        <v>669</v>
      </c>
      <c r="D10" s="199">
        <v>18445</v>
      </c>
      <c r="E10" s="199">
        <v>52700</v>
      </c>
      <c r="F10" s="199">
        <v>32725</v>
      </c>
      <c r="G10" s="201" t="s">
        <v>670</v>
      </c>
      <c r="H10" s="201" t="s">
        <v>671</v>
      </c>
      <c r="I10" s="201">
        <v>28135</v>
      </c>
      <c r="J10" s="202"/>
      <c r="K10" s="331"/>
      <c r="L10" s="198" t="s">
        <v>668</v>
      </c>
      <c r="M10" s="201" t="s">
        <v>672</v>
      </c>
      <c r="N10" s="201" t="s">
        <v>673</v>
      </c>
      <c r="O10" s="203">
        <v>23885</v>
      </c>
      <c r="P10" s="206" t="s">
        <v>674</v>
      </c>
      <c r="Q10" s="203">
        <v>56950</v>
      </c>
      <c r="R10" s="200">
        <v>32725</v>
      </c>
    </row>
    <row r="11" spans="1:18" ht="27">
      <c r="A11" s="331"/>
      <c r="B11" s="198" t="s">
        <v>675</v>
      </c>
      <c r="C11" s="199">
        <v>12920</v>
      </c>
      <c r="D11" s="199">
        <v>19380</v>
      </c>
      <c r="E11" s="199">
        <v>56780</v>
      </c>
      <c r="F11" s="199">
        <v>33915</v>
      </c>
      <c r="G11" s="199">
        <v>32385</v>
      </c>
      <c r="H11" s="201">
        <v>75650</v>
      </c>
      <c r="I11" s="199">
        <v>30005</v>
      </c>
      <c r="J11" s="207"/>
      <c r="K11" s="331"/>
      <c r="L11" s="198" t="s">
        <v>675</v>
      </c>
      <c r="M11" s="201" t="s">
        <v>676</v>
      </c>
      <c r="N11" s="201" t="s">
        <v>677</v>
      </c>
      <c r="O11" s="205" t="s">
        <v>678</v>
      </c>
      <c r="P11" s="206" t="s">
        <v>679</v>
      </c>
      <c r="Q11" s="205" t="s">
        <v>680</v>
      </c>
      <c r="R11" s="200">
        <v>34935</v>
      </c>
    </row>
    <row r="12" spans="1:18" ht="27">
      <c r="A12" s="331"/>
      <c r="B12" s="198" t="s">
        <v>681</v>
      </c>
      <c r="C12" s="199">
        <v>12920</v>
      </c>
      <c r="D12" s="199">
        <v>19380</v>
      </c>
      <c r="E12" s="199">
        <v>56780</v>
      </c>
      <c r="F12" s="199">
        <v>33915</v>
      </c>
      <c r="G12" s="199">
        <v>32385</v>
      </c>
      <c r="H12" s="201" t="s">
        <v>682</v>
      </c>
      <c r="I12" s="201">
        <v>30005</v>
      </c>
      <c r="J12" s="202"/>
      <c r="K12" s="331"/>
      <c r="L12" s="198" t="s">
        <v>681</v>
      </c>
      <c r="M12" s="201" t="s">
        <v>676</v>
      </c>
      <c r="N12" s="199">
        <v>23120</v>
      </c>
      <c r="O12" s="205" t="s">
        <v>683</v>
      </c>
      <c r="P12" s="206" t="s">
        <v>679</v>
      </c>
      <c r="Q12" s="203">
        <v>58225</v>
      </c>
      <c r="R12" s="200">
        <v>34935</v>
      </c>
    </row>
    <row r="13" spans="1:18" ht="27">
      <c r="A13" s="331"/>
      <c r="B13" s="198" t="s">
        <v>684</v>
      </c>
      <c r="C13" s="199">
        <v>13940</v>
      </c>
      <c r="D13" s="199">
        <v>21675</v>
      </c>
      <c r="E13" s="199">
        <v>61795</v>
      </c>
      <c r="F13" s="199">
        <v>36550</v>
      </c>
      <c r="G13" s="199">
        <v>36295</v>
      </c>
      <c r="H13" s="200">
        <v>84490</v>
      </c>
      <c r="I13" s="201" t="s">
        <v>685</v>
      </c>
      <c r="J13" s="207"/>
      <c r="K13" s="331"/>
      <c r="L13" s="198" t="s">
        <v>684</v>
      </c>
      <c r="M13" s="201" t="s">
        <v>686</v>
      </c>
      <c r="N13" s="201" t="s">
        <v>687</v>
      </c>
      <c r="O13" s="203">
        <v>28475</v>
      </c>
      <c r="P13" s="206" t="s">
        <v>688</v>
      </c>
      <c r="Q13" s="203">
        <v>60860</v>
      </c>
      <c r="R13" s="206" t="s">
        <v>689</v>
      </c>
    </row>
    <row r="14" spans="1:18" ht="27">
      <c r="A14" s="331"/>
      <c r="B14" s="198" t="s">
        <v>690</v>
      </c>
      <c r="C14" s="199">
        <v>15215</v>
      </c>
      <c r="D14" s="199">
        <v>24225</v>
      </c>
      <c r="E14" s="199">
        <v>63495</v>
      </c>
      <c r="F14" s="199">
        <v>39355</v>
      </c>
      <c r="G14" s="201" t="s">
        <v>691</v>
      </c>
      <c r="H14" s="200">
        <v>93755</v>
      </c>
      <c r="I14" s="199">
        <v>35190</v>
      </c>
      <c r="J14" s="207"/>
      <c r="K14" s="331"/>
      <c r="L14" s="198" t="s">
        <v>690</v>
      </c>
      <c r="M14" s="201" t="s">
        <v>692</v>
      </c>
      <c r="N14" s="201" t="s">
        <v>693</v>
      </c>
      <c r="O14" s="205" t="s">
        <v>694</v>
      </c>
      <c r="P14" s="206" t="s">
        <v>695</v>
      </c>
      <c r="Q14" s="203">
        <v>63665</v>
      </c>
      <c r="R14" s="206" t="s">
        <v>696</v>
      </c>
    </row>
    <row r="15" spans="1:18" ht="14.25">
      <c r="A15" s="331"/>
      <c r="B15" s="198" t="s">
        <v>697</v>
      </c>
      <c r="C15" s="199">
        <v>18105</v>
      </c>
      <c r="D15" s="199">
        <v>27455</v>
      </c>
      <c r="E15" s="200">
        <v>65280</v>
      </c>
      <c r="F15" s="199">
        <v>42585</v>
      </c>
      <c r="G15" s="200">
        <v>45305</v>
      </c>
      <c r="H15" s="201">
        <v>99535</v>
      </c>
      <c r="I15" s="201">
        <v>41650</v>
      </c>
      <c r="J15" s="202"/>
      <c r="K15" s="331"/>
      <c r="L15" s="198" t="s">
        <v>697</v>
      </c>
      <c r="M15" s="201">
        <v>30855</v>
      </c>
      <c r="N15" s="201">
        <v>32385</v>
      </c>
      <c r="O15" s="201">
        <v>35360</v>
      </c>
      <c r="P15" s="201">
        <v>37230</v>
      </c>
      <c r="Q15" s="203">
        <v>66980</v>
      </c>
      <c r="R15" s="201">
        <v>50490</v>
      </c>
    </row>
    <row r="16" spans="1:18" ht="27">
      <c r="A16" s="331"/>
      <c r="B16" s="198" t="s">
        <v>698</v>
      </c>
      <c r="C16" s="199">
        <v>16065</v>
      </c>
      <c r="D16" s="199">
        <v>25245</v>
      </c>
      <c r="E16" s="200">
        <v>65280</v>
      </c>
      <c r="F16" s="200">
        <v>40630</v>
      </c>
      <c r="G16" s="206" t="s">
        <v>699</v>
      </c>
      <c r="H16" s="201">
        <v>95965</v>
      </c>
      <c r="I16" s="205">
        <v>36465</v>
      </c>
      <c r="J16" s="208"/>
      <c r="K16" s="331"/>
      <c r="L16" s="198" t="s">
        <v>698</v>
      </c>
      <c r="M16" s="200">
        <v>28645</v>
      </c>
      <c r="N16" s="206" t="s">
        <v>700</v>
      </c>
      <c r="O16" s="206" t="s">
        <v>701</v>
      </c>
      <c r="P16" s="206" t="s">
        <v>702</v>
      </c>
      <c r="Q16" s="203">
        <v>64770</v>
      </c>
      <c r="R16" s="206" t="s">
        <v>699</v>
      </c>
    </row>
    <row r="17" spans="1:18" ht="27">
      <c r="A17" s="331"/>
      <c r="B17" s="198" t="s">
        <v>703</v>
      </c>
      <c r="C17" s="199">
        <v>17425</v>
      </c>
      <c r="D17" s="201" t="s">
        <v>704</v>
      </c>
      <c r="E17" s="199">
        <v>66980</v>
      </c>
      <c r="F17" s="199">
        <v>42755</v>
      </c>
      <c r="G17" s="199">
        <v>45475</v>
      </c>
      <c r="H17" s="199">
        <v>103020</v>
      </c>
      <c r="I17" s="203">
        <v>38675</v>
      </c>
      <c r="J17" s="208"/>
      <c r="K17" s="331"/>
      <c r="L17" s="198" t="s">
        <v>703</v>
      </c>
      <c r="M17" s="199">
        <v>30855</v>
      </c>
      <c r="N17" s="201" t="s">
        <v>705</v>
      </c>
      <c r="O17" s="206" t="s">
        <v>706</v>
      </c>
      <c r="P17" s="206" t="s">
        <v>707</v>
      </c>
      <c r="Q17" s="205" t="s">
        <v>708</v>
      </c>
      <c r="R17" s="200">
        <v>45135</v>
      </c>
    </row>
    <row r="18" spans="1:18" ht="28.5">
      <c r="A18" s="331"/>
      <c r="B18" s="198" t="s">
        <v>709</v>
      </c>
      <c r="C18" s="199">
        <v>17425</v>
      </c>
      <c r="D18" s="201" t="s">
        <v>704</v>
      </c>
      <c r="E18" s="200">
        <v>66980</v>
      </c>
      <c r="F18" s="199">
        <v>42755</v>
      </c>
      <c r="G18" s="206" t="s">
        <v>710</v>
      </c>
      <c r="H18" s="201">
        <v>103020</v>
      </c>
      <c r="I18" s="209" t="s">
        <v>711</v>
      </c>
      <c r="J18" s="174"/>
      <c r="K18" s="331"/>
      <c r="L18" s="198" t="s">
        <v>709</v>
      </c>
      <c r="M18" s="206" t="s">
        <v>712</v>
      </c>
      <c r="N18" s="203">
        <v>32385</v>
      </c>
      <c r="O18" s="206" t="s">
        <v>706</v>
      </c>
      <c r="P18" s="206" t="s">
        <v>707</v>
      </c>
      <c r="Q18" s="205" t="s">
        <v>708</v>
      </c>
      <c r="R18" s="201" t="s">
        <v>615</v>
      </c>
    </row>
    <row r="19" spans="1:18" ht="27">
      <c r="A19" s="331"/>
      <c r="B19" s="198" t="s">
        <v>713</v>
      </c>
      <c r="C19" s="199">
        <v>19380</v>
      </c>
      <c r="D19" s="201" t="s">
        <v>714</v>
      </c>
      <c r="E19" s="199">
        <v>70465</v>
      </c>
      <c r="F19" s="200">
        <v>45645</v>
      </c>
      <c r="G19" s="201" t="s">
        <v>715</v>
      </c>
      <c r="H19" s="201">
        <v>112795</v>
      </c>
      <c r="I19" s="205" t="s">
        <v>716</v>
      </c>
      <c r="J19" s="208"/>
      <c r="K19" s="331"/>
      <c r="L19" s="198" t="s">
        <v>713</v>
      </c>
      <c r="M19" s="206" t="s">
        <v>717</v>
      </c>
      <c r="N19" s="199">
        <v>35530</v>
      </c>
      <c r="O19" s="200">
        <v>38845</v>
      </c>
      <c r="P19" s="200">
        <v>40885</v>
      </c>
      <c r="Q19" s="203">
        <v>69955</v>
      </c>
      <c r="R19" s="201" t="s">
        <v>615</v>
      </c>
    </row>
    <row r="20" spans="1:18" ht="27">
      <c r="A20" s="331"/>
      <c r="B20" s="198" t="s">
        <v>718</v>
      </c>
      <c r="C20" s="200">
        <v>18105</v>
      </c>
      <c r="D20" s="206" t="s">
        <v>719</v>
      </c>
      <c r="E20" s="200">
        <v>66980</v>
      </c>
      <c r="F20" s="200">
        <v>42755</v>
      </c>
      <c r="G20" s="206" t="s">
        <v>710</v>
      </c>
      <c r="H20" s="201">
        <v>103020</v>
      </c>
      <c r="I20" s="201">
        <v>41650</v>
      </c>
      <c r="J20" s="202"/>
      <c r="K20" s="331"/>
      <c r="L20" s="198" t="s">
        <v>718</v>
      </c>
      <c r="M20" s="201">
        <v>30855</v>
      </c>
      <c r="N20" s="201">
        <v>32385</v>
      </c>
      <c r="O20" s="201">
        <v>38845</v>
      </c>
      <c r="P20" s="201">
        <v>37230</v>
      </c>
      <c r="Q20" s="201" t="s">
        <v>615</v>
      </c>
      <c r="R20" s="201" t="s">
        <v>615</v>
      </c>
    </row>
    <row r="21" spans="1:18" ht="14.25">
      <c r="A21" s="372" t="s">
        <v>720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</row>
    <row r="22" spans="1:12" ht="19.5">
      <c r="A22" s="331"/>
      <c r="B22" s="387" t="s">
        <v>721</v>
      </c>
      <c r="C22" s="387"/>
      <c r="D22" s="387"/>
      <c r="E22" s="387"/>
      <c r="F22" s="387"/>
      <c r="G22" s="387"/>
      <c r="H22" s="387"/>
      <c r="I22" s="387"/>
      <c r="J22" s="387"/>
      <c r="K22" s="331"/>
      <c r="L22" s="210"/>
    </row>
    <row r="23" spans="1:11" ht="14.25">
      <c r="A23" s="331"/>
      <c r="B23" s="331"/>
      <c r="C23" s="387"/>
      <c r="D23" s="387"/>
      <c r="E23" s="387"/>
      <c r="F23" s="387"/>
      <c r="G23" s="387"/>
      <c r="H23" s="387"/>
      <c r="I23" s="387"/>
      <c r="J23" s="387"/>
      <c r="K23" s="331"/>
    </row>
    <row r="24" spans="1:11" ht="14.25">
      <c r="A24" s="331"/>
      <c r="B24" s="331"/>
      <c r="C24" s="387"/>
      <c r="D24" s="387"/>
      <c r="E24" s="387"/>
      <c r="F24" s="387"/>
      <c r="G24" s="387"/>
      <c r="H24" s="387"/>
      <c r="I24" s="387"/>
      <c r="J24" s="387"/>
      <c r="K24" s="331"/>
    </row>
    <row r="25" spans="1:11" ht="14.25">
      <c r="A25" s="331"/>
      <c r="B25" s="331"/>
      <c r="C25" s="387"/>
      <c r="D25" s="387"/>
      <c r="E25" s="387"/>
      <c r="F25" s="387"/>
      <c r="G25" s="387"/>
      <c r="H25" s="387"/>
      <c r="I25" s="387"/>
      <c r="J25" s="387"/>
      <c r="K25" s="331"/>
    </row>
    <row r="26" spans="1:18" ht="24.75" customHeight="1">
      <c r="A26" s="331"/>
      <c r="B26" s="386" t="s">
        <v>645</v>
      </c>
      <c r="C26" s="388" t="s">
        <v>722</v>
      </c>
      <c r="D26" s="388"/>
      <c r="E26" s="374" t="s">
        <v>630</v>
      </c>
      <c r="F26" s="374"/>
      <c r="G26" s="374"/>
      <c r="H26" s="374"/>
      <c r="I26" s="374" t="s">
        <v>723</v>
      </c>
      <c r="J26" s="374"/>
      <c r="K26" s="331"/>
      <c r="O26" s="389" t="s">
        <v>724</v>
      </c>
      <c r="P26" s="389"/>
      <c r="Q26" s="389"/>
      <c r="R26" s="389"/>
    </row>
    <row r="27" spans="1:18" ht="36.75" customHeight="1">
      <c r="A27" s="331"/>
      <c r="B27" s="386"/>
      <c r="C27" s="211" t="s">
        <v>725</v>
      </c>
      <c r="D27" s="211" t="s">
        <v>726</v>
      </c>
      <c r="E27" s="374"/>
      <c r="F27" s="374"/>
      <c r="G27" s="374"/>
      <c r="H27" s="374"/>
      <c r="I27" s="374"/>
      <c r="J27" s="374"/>
      <c r="K27" s="331"/>
      <c r="O27" s="389"/>
      <c r="P27" s="389"/>
      <c r="Q27" s="389"/>
      <c r="R27" s="389"/>
    </row>
    <row r="28" spans="1:18" ht="15.75">
      <c r="A28" s="331"/>
      <c r="B28" s="331"/>
      <c r="C28" s="212" t="s">
        <v>727</v>
      </c>
      <c r="D28" s="212" t="s">
        <v>728</v>
      </c>
      <c r="E28" s="212" t="s">
        <v>729</v>
      </c>
      <c r="F28" s="212" t="s">
        <v>730</v>
      </c>
      <c r="G28" s="212" t="s">
        <v>731</v>
      </c>
      <c r="H28" s="212" t="s">
        <v>732</v>
      </c>
      <c r="I28" s="390" t="s">
        <v>733</v>
      </c>
      <c r="J28" s="390"/>
      <c r="K28" s="331"/>
      <c r="O28" s="389"/>
      <c r="P28" s="389"/>
      <c r="Q28" s="389"/>
      <c r="R28" s="389"/>
    </row>
    <row r="29" spans="1:18" ht="14.25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O29" s="213"/>
      <c r="R29" s="197"/>
    </row>
    <row r="30" spans="1:18" ht="14.25">
      <c r="A30" s="331"/>
      <c r="B30" s="198" t="s">
        <v>660</v>
      </c>
      <c r="C30" s="199">
        <v>3953</v>
      </c>
      <c r="D30" s="199">
        <v>5100</v>
      </c>
      <c r="E30" s="199">
        <v>4293</v>
      </c>
      <c r="F30" s="199">
        <v>2295</v>
      </c>
      <c r="G30" s="199">
        <v>1998</v>
      </c>
      <c r="H30" s="199">
        <v>2678</v>
      </c>
      <c r="I30" s="391">
        <v>10300</v>
      </c>
      <c r="J30" s="391"/>
      <c r="K30" s="331"/>
      <c r="O30" s="214"/>
      <c r="P30" s="380" t="s">
        <v>734</v>
      </c>
      <c r="Q30" s="380"/>
      <c r="R30" s="380"/>
    </row>
    <row r="31" spans="1:18" ht="18" customHeight="1">
      <c r="A31" s="331"/>
      <c r="B31" s="198" t="s">
        <v>663</v>
      </c>
      <c r="C31" s="201" t="s">
        <v>735</v>
      </c>
      <c r="D31" s="199">
        <v>5568</v>
      </c>
      <c r="E31" s="199">
        <v>4293</v>
      </c>
      <c r="F31" s="199">
        <v>2295</v>
      </c>
      <c r="G31" s="199">
        <v>1998</v>
      </c>
      <c r="H31" s="199">
        <v>2678</v>
      </c>
      <c r="I31" s="391">
        <v>11000</v>
      </c>
      <c r="J31" s="391"/>
      <c r="K31" s="331"/>
      <c r="O31" s="213"/>
      <c r="R31" s="197"/>
    </row>
    <row r="32" spans="1:18" ht="27">
      <c r="A32" s="331"/>
      <c r="B32" s="198" t="s">
        <v>668</v>
      </c>
      <c r="C32" s="201" t="s">
        <v>736</v>
      </c>
      <c r="D32" s="199">
        <v>5950</v>
      </c>
      <c r="E32" s="199">
        <v>4293</v>
      </c>
      <c r="F32" s="199">
        <v>2295</v>
      </c>
      <c r="G32" s="199">
        <v>1998</v>
      </c>
      <c r="H32" s="199">
        <v>2678</v>
      </c>
      <c r="I32" s="391">
        <v>11200</v>
      </c>
      <c r="J32" s="391"/>
      <c r="K32" s="331"/>
      <c r="O32" s="188"/>
      <c r="P32" s="380" t="s">
        <v>737</v>
      </c>
      <c r="Q32" s="380"/>
      <c r="R32" s="380"/>
    </row>
    <row r="33" spans="1:11" ht="27">
      <c r="A33" s="331"/>
      <c r="B33" s="198" t="s">
        <v>675</v>
      </c>
      <c r="C33" s="201" t="s">
        <v>738</v>
      </c>
      <c r="D33" s="199">
        <v>6035</v>
      </c>
      <c r="E33" s="199">
        <v>4293</v>
      </c>
      <c r="F33" s="199">
        <v>2295</v>
      </c>
      <c r="G33" s="199">
        <v>1998</v>
      </c>
      <c r="H33" s="199">
        <v>2678</v>
      </c>
      <c r="I33" s="391">
        <v>12100</v>
      </c>
      <c r="J33" s="391"/>
      <c r="K33" s="331"/>
    </row>
    <row r="34" spans="1:11" ht="14.25">
      <c r="A34" s="331"/>
      <c r="B34" s="198" t="s">
        <v>681</v>
      </c>
      <c r="C34" s="199">
        <v>4633</v>
      </c>
      <c r="D34" s="199">
        <v>6035</v>
      </c>
      <c r="E34" s="199">
        <v>4293</v>
      </c>
      <c r="F34" s="199">
        <v>2295</v>
      </c>
      <c r="G34" s="199">
        <v>1998</v>
      </c>
      <c r="H34" s="199">
        <v>2678</v>
      </c>
      <c r="I34" s="391">
        <v>11600</v>
      </c>
      <c r="J34" s="391"/>
      <c r="K34" s="331"/>
    </row>
    <row r="35" spans="1:11" ht="27">
      <c r="A35" s="331"/>
      <c r="B35" s="198" t="s">
        <v>684</v>
      </c>
      <c r="C35" s="201" t="s">
        <v>739</v>
      </c>
      <c r="D35" s="201" t="s">
        <v>740</v>
      </c>
      <c r="E35" s="199">
        <v>4293</v>
      </c>
      <c r="F35" s="199">
        <v>2295</v>
      </c>
      <c r="G35" s="199">
        <v>1998</v>
      </c>
      <c r="H35" s="199">
        <v>2678</v>
      </c>
      <c r="I35" s="391">
        <v>12200</v>
      </c>
      <c r="J35" s="391"/>
      <c r="K35" s="331"/>
    </row>
    <row r="36" spans="1:11" ht="14.25">
      <c r="A36" s="331"/>
      <c r="B36" s="198" t="s">
        <v>690</v>
      </c>
      <c r="C36" s="199">
        <v>5185</v>
      </c>
      <c r="D36" s="199">
        <v>6843</v>
      </c>
      <c r="E36" s="199">
        <v>4293</v>
      </c>
      <c r="F36" s="199">
        <v>2295</v>
      </c>
      <c r="G36" s="199">
        <v>1998</v>
      </c>
      <c r="H36" s="199">
        <v>2678</v>
      </c>
      <c r="I36" s="391">
        <v>13100</v>
      </c>
      <c r="J36" s="391"/>
      <c r="K36" s="331"/>
    </row>
    <row r="37" spans="1:11" ht="40.5" customHeight="1">
      <c r="A37" s="331"/>
      <c r="B37" s="198" t="s">
        <v>697</v>
      </c>
      <c r="C37" s="199">
        <v>5950</v>
      </c>
      <c r="D37" s="201" t="s">
        <v>741</v>
      </c>
      <c r="E37" s="199">
        <v>4293</v>
      </c>
      <c r="F37" s="199">
        <v>2295</v>
      </c>
      <c r="G37" s="199">
        <v>1998</v>
      </c>
      <c r="H37" s="199">
        <v>2848</v>
      </c>
      <c r="I37" s="391">
        <v>14300</v>
      </c>
      <c r="J37" s="391"/>
      <c r="K37" s="331"/>
    </row>
    <row r="38" spans="1:11" ht="46.5" customHeight="1">
      <c r="A38" s="331"/>
      <c r="B38" s="198" t="s">
        <v>698</v>
      </c>
      <c r="C38" s="199">
        <v>5398</v>
      </c>
      <c r="D38" s="201" t="s">
        <v>742</v>
      </c>
      <c r="E38" s="199">
        <v>4293</v>
      </c>
      <c r="F38" s="199">
        <v>2295</v>
      </c>
      <c r="G38" s="199">
        <v>1998</v>
      </c>
      <c r="H38" s="199">
        <v>2848</v>
      </c>
      <c r="I38" s="391">
        <v>12900</v>
      </c>
      <c r="J38" s="391"/>
      <c r="K38" s="331"/>
    </row>
    <row r="39" spans="1:11" ht="14.25">
      <c r="A39" s="331"/>
      <c r="B39" s="198" t="s">
        <v>703</v>
      </c>
      <c r="C39" s="199">
        <v>5483</v>
      </c>
      <c r="D39" s="199">
        <v>7353</v>
      </c>
      <c r="E39" s="199">
        <v>4293</v>
      </c>
      <c r="F39" s="199">
        <v>2295</v>
      </c>
      <c r="G39" s="199">
        <v>1998</v>
      </c>
      <c r="H39" s="199">
        <v>2848</v>
      </c>
      <c r="I39" s="391">
        <v>13400</v>
      </c>
      <c r="J39" s="391"/>
      <c r="K39" s="331"/>
    </row>
    <row r="40" spans="1:11" ht="14.25">
      <c r="A40" s="331"/>
      <c r="B40" s="198" t="s">
        <v>709</v>
      </c>
      <c r="C40" s="199">
        <v>5738</v>
      </c>
      <c r="D40" s="199">
        <v>7565</v>
      </c>
      <c r="E40" s="199">
        <v>4293</v>
      </c>
      <c r="F40" s="199">
        <v>2295</v>
      </c>
      <c r="G40" s="199">
        <v>1998</v>
      </c>
      <c r="H40" s="199">
        <v>2848</v>
      </c>
      <c r="I40" s="391">
        <v>13700</v>
      </c>
      <c r="J40" s="391"/>
      <c r="K40" s="331"/>
    </row>
    <row r="41" spans="1:11" ht="14.25">
      <c r="A41" s="331"/>
      <c r="B41" s="198" t="s">
        <v>713</v>
      </c>
      <c r="C41" s="199">
        <v>5950</v>
      </c>
      <c r="D41" s="199">
        <v>7990</v>
      </c>
      <c r="E41" s="199">
        <v>4293</v>
      </c>
      <c r="F41" s="199">
        <v>2295</v>
      </c>
      <c r="G41" s="199">
        <v>1998</v>
      </c>
      <c r="H41" s="199">
        <v>2848</v>
      </c>
      <c r="I41" s="391">
        <v>14300</v>
      </c>
      <c r="J41" s="391"/>
      <c r="K41" s="331"/>
    </row>
    <row r="42" spans="1:11" ht="14.25" customHeight="1">
      <c r="A42" s="331"/>
      <c r="B42" s="198" t="s">
        <v>718</v>
      </c>
      <c r="C42" s="199">
        <v>5738</v>
      </c>
      <c r="D42" s="201" t="s">
        <v>743</v>
      </c>
      <c r="E42" s="199">
        <v>4293</v>
      </c>
      <c r="F42" s="199">
        <v>2295</v>
      </c>
      <c r="G42" s="199">
        <v>1998</v>
      </c>
      <c r="H42" s="199">
        <v>2848</v>
      </c>
      <c r="I42" s="391">
        <v>13700</v>
      </c>
      <c r="J42" s="391"/>
      <c r="K42" s="331"/>
    </row>
    <row r="51" ht="14.25">
      <c r="D51" s="193" t="s">
        <v>641</v>
      </c>
    </row>
  </sheetData>
  <sheetProtection selectLockedCells="1" selectUnlockedCells="1"/>
  <mergeCells count="38">
    <mergeCell ref="I37:J37"/>
    <mergeCell ref="I38:J38"/>
    <mergeCell ref="I39:J39"/>
    <mergeCell ref="I40:J40"/>
    <mergeCell ref="I41:J41"/>
    <mergeCell ref="I42:J42"/>
    <mergeCell ref="I32:J32"/>
    <mergeCell ref="P32:R32"/>
    <mergeCell ref="I33:J33"/>
    <mergeCell ref="I34:J34"/>
    <mergeCell ref="I35:J35"/>
    <mergeCell ref="I36:J36"/>
    <mergeCell ref="O26:R28"/>
    <mergeCell ref="I28:J28"/>
    <mergeCell ref="B29:J29"/>
    <mergeCell ref="I30:J30"/>
    <mergeCell ref="P30:R30"/>
    <mergeCell ref="I31:J31"/>
    <mergeCell ref="M5:R5"/>
    <mergeCell ref="L7:R7"/>
    <mergeCell ref="A21:R21"/>
    <mergeCell ref="A22:A42"/>
    <mergeCell ref="B22:J25"/>
    <mergeCell ref="K22:K42"/>
    <mergeCell ref="B26:B28"/>
    <mergeCell ref="C26:D26"/>
    <mergeCell ref="E26:H27"/>
    <mergeCell ref="I26:J27"/>
    <mergeCell ref="A1:A20"/>
    <mergeCell ref="B1:J3"/>
    <mergeCell ref="K1:K20"/>
    <mergeCell ref="L1:R3"/>
    <mergeCell ref="S2:U4"/>
    <mergeCell ref="B4:J4"/>
    <mergeCell ref="L4:R4"/>
    <mergeCell ref="B5:B6"/>
    <mergeCell ref="C5:J5"/>
    <mergeCell ref="L5:L6"/>
  </mergeCells>
  <hyperlinks>
    <hyperlink ref="S2" location="Меню!A2" display="возврат в главное меню"/>
    <hyperlink ref="D51" location="Меню!A1" display="Меню!A1"/>
  </hyperlinks>
  <printOptions/>
  <pageMargins left="0.7" right="0.7" top="0.75" bottom="0.75" header="0.5118055555555555" footer="0.5118055555555555"/>
  <pageSetup horizontalDpi="300" verticalDpi="300" orientation="portrait" paperSize="9" scale="34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S93"/>
  <sheetViews>
    <sheetView zoomScale="84" zoomScaleNormal="84" zoomScalePageLayoutView="0" workbookViewId="0" topLeftCell="A7">
      <selection activeCell="C22" sqref="C22"/>
    </sheetView>
  </sheetViews>
  <sheetFormatPr defaultColWidth="10.140625" defaultRowHeight="12.75"/>
  <cols>
    <col min="1" max="1" width="1.7109375" style="1" customWidth="1"/>
    <col min="2" max="2" width="31.28125" style="1" customWidth="1"/>
    <col min="3" max="4" width="8.7109375" style="1" customWidth="1"/>
    <col min="5" max="5" width="11.140625" style="1" customWidth="1"/>
    <col min="6" max="6" width="7.57421875" style="1" customWidth="1"/>
    <col min="7" max="7" width="11.140625" style="1" customWidth="1"/>
    <col min="8" max="8" width="10.57421875" style="1" customWidth="1"/>
    <col min="9" max="9" width="7.7109375" style="1" customWidth="1"/>
    <col min="10" max="10" width="8.7109375" style="1" customWidth="1"/>
    <col min="11" max="11" width="7.421875" style="1" customWidth="1"/>
    <col min="12" max="12" width="11.00390625" style="1" customWidth="1"/>
    <col min="13" max="13" width="10.7109375" style="1" customWidth="1"/>
    <col min="14" max="14" width="7.7109375" style="1" customWidth="1"/>
    <col min="15" max="15" width="9.28125" style="1" customWidth="1"/>
    <col min="16" max="16" width="10.28125" style="1" customWidth="1"/>
    <col min="17" max="17" width="12.8515625" style="1" customWidth="1"/>
    <col min="18" max="18" width="39.00390625" style="1" customWidth="1"/>
    <col min="19" max="19" width="1.8515625" style="1" customWidth="1"/>
    <col min="20" max="16384" width="10.140625" style="1" customWidth="1"/>
  </cols>
  <sheetData>
    <row r="2" spans="1:19" ht="69.75" customHeight="1">
      <c r="A2" s="378"/>
      <c r="B2" s="392" t="s">
        <v>744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126"/>
    </row>
    <row r="3" spans="1:19" ht="27.75">
      <c r="A3" s="378"/>
      <c r="B3" s="393" t="s">
        <v>745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40" t="s">
        <v>52</v>
      </c>
      <c r="S3" s="126"/>
    </row>
    <row r="4" spans="1:18" ht="44.25" customHeight="1">
      <c r="A4" s="378"/>
      <c r="B4" s="394" t="s">
        <v>746</v>
      </c>
      <c r="C4" s="395" t="s">
        <v>747</v>
      </c>
      <c r="D4" s="395" t="s">
        <v>748</v>
      </c>
      <c r="E4" s="395"/>
      <c r="F4" s="395" t="s">
        <v>749</v>
      </c>
      <c r="G4" s="395"/>
      <c r="H4" s="395"/>
      <c r="I4" s="395"/>
      <c r="J4" s="395"/>
      <c r="K4" s="395" t="s">
        <v>750</v>
      </c>
      <c r="L4" s="395"/>
      <c r="M4" s="395"/>
      <c r="N4" s="395"/>
      <c r="O4" s="395"/>
      <c r="P4" s="395"/>
      <c r="Q4" s="395"/>
      <c r="R4" s="216" t="s">
        <v>751</v>
      </c>
    </row>
    <row r="5" spans="1:18" ht="66" customHeight="1">
      <c r="A5" s="378"/>
      <c r="B5" s="394"/>
      <c r="C5" s="394"/>
      <c r="D5" s="217" t="s">
        <v>752</v>
      </c>
      <c r="E5" s="217" t="s">
        <v>753</v>
      </c>
      <c r="F5" s="217" t="s">
        <v>754</v>
      </c>
      <c r="G5" s="217" t="s">
        <v>753</v>
      </c>
      <c r="H5" s="217" t="s">
        <v>755</v>
      </c>
      <c r="I5" s="217" t="s">
        <v>756</v>
      </c>
      <c r="J5" s="217" t="s">
        <v>757</v>
      </c>
      <c r="K5" s="217" t="s">
        <v>754</v>
      </c>
      <c r="L5" s="217" t="s">
        <v>753</v>
      </c>
      <c r="M5" s="217" t="s">
        <v>755</v>
      </c>
      <c r="N5" s="217" t="s">
        <v>756</v>
      </c>
      <c r="O5" s="217" t="s">
        <v>757</v>
      </c>
      <c r="P5" s="217" t="s">
        <v>758</v>
      </c>
      <c r="Q5" s="217" t="s">
        <v>759</v>
      </c>
      <c r="R5" s="218" t="s">
        <v>760</v>
      </c>
    </row>
    <row r="6" spans="1:19" ht="22.5" customHeight="1">
      <c r="A6" s="378"/>
      <c r="B6" s="219" t="s">
        <v>761</v>
      </c>
      <c r="C6" s="396">
        <v>4583</v>
      </c>
      <c r="D6" s="396">
        <v>822</v>
      </c>
      <c r="E6" s="396"/>
      <c r="F6" s="396">
        <v>656</v>
      </c>
      <c r="G6" s="396"/>
      <c r="H6" s="396"/>
      <c r="I6" s="396"/>
      <c r="J6" s="396"/>
      <c r="K6" s="396">
        <v>1038</v>
      </c>
      <c r="L6" s="396"/>
      <c r="M6" s="396"/>
      <c r="N6" s="396"/>
      <c r="O6" s="396"/>
      <c r="P6" s="396"/>
      <c r="Q6" s="396"/>
      <c r="R6" s="396">
        <v>822</v>
      </c>
      <c r="S6" s="396"/>
    </row>
    <row r="7" spans="1:19" ht="27">
      <c r="A7" s="378"/>
      <c r="B7" s="219" t="s">
        <v>762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</row>
    <row r="8" spans="1:19" ht="27">
      <c r="A8" s="378"/>
      <c r="B8" s="219" t="s">
        <v>763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</row>
    <row r="9" spans="1:19" ht="27">
      <c r="A9" s="378"/>
      <c r="B9" s="219" t="s">
        <v>764</v>
      </c>
      <c r="C9" s="397">
        <v>1910</v>
      </c>
      <c r="D9" s="397">
        <v>343</v>
      </c>
      <c r="E9" s="397"/>
      <c r="F9" s="397">
        <v>274</v>
      </c>
      <c r="G9" s="397"/>
      <c r="H9" s="397"/>
      <c r="I9" s="397"/>
      <c r="J9" s="397"/>
      <c r="K9" s="397">
        <v>433</v>
      </c>
      <c r="L9" s="397"/>
      <c r="M9" s="397"/>
      <c r="N9" s="397"/>
      <c r="O9" s="397"/>
      <c r="P9" s="397"/>
      <c r="Q9" s="397"/>
      <c r="R9" s="397">
        <v>343</v>
      </c>
      <c r="S9" s="397"/>
    </row>
    <row r="10" spans="1:19" ht="27">
      <c r="A10" s="378"/>
      <c r="B10" s="219" t="s">
        <v>765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</row>
    <row r="11" spans="1:19" ht="27">
      <c r="A11" s="378"/>
      <c r="B11" s="219" t="s">
        <v>766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</row>
    <row r="12" spans="1:19" ht="27.75">
      <c r="A12" s="378"/>
      <c r="B12" s="219" t="s">
        <v>767</v>
      </c>
      <c r="C12" s="220">
        <v>941</v>
      </c>
      <c r="D12" s="398">
        <v>360</v>
      </c>
      <c r="E12" s="398"/>
      <c r="F12" s="398">
        <v>286</v>
      </c>
      <c r="G12" s="398"/>
      <c r="H12" s="398"/>
      <c r="I12" s="398"/>
      <c r="J12" s="398"/>
      <c r="K12" s="398">
        <v>457</v>
      </c>
      <c r="L12" s="398"/>
      <c r="M12" s="398"/>
      <c r="N12" s="398"/>
      <c r="O12" s="398"/>
      <c r="P12" s="398"/>
      <c r="Q12" s="398"/>
      <c r="R12" s="398">
        <v>360</v>
      </c>
      <c r="S12" s="398"/>
    </row>
    <row r="13" spans="1:19" ht="30">
      <c r="A13" s="378"/>
      <c r="B13" s="221" t="s">
        <v>768</v>
      </c>
      <c r="C13" s="220">
        <v>1803</v>
      </c>
      <c r="D13" s="398">
        <v>724</v>
      </c>
      <c r="E13" s="398"/>
      <c r="F13" s="398">
        <v>444</v>
      </c>
      <c r="G13" s="398"/>
      <c r="H13" s="398"/>
      <c r="I13" s="398"/>
      <c r="J13" s="398"/>
      <c r="K13" s="398">
        <v>914</v>
      </c>
      <c r="L13" s="398"/>
      <c r="M13" s="398"/>
      <c r="N13" s="398"/>
      <c r="O13" s="398"/>
      <c r="P13" s="398"/>
      <c r="Q13" s="398"/>
      <c r="R13" s="398">
        <v>724</v>
      </c>
      <c r="S13" s="398"/>
    </row>
    <row r="14" spans="1:19" ht="27.75">
      <c r="A14" s="378"/>
      <c r="B14" s="219" t="s">
        <v>769</v>
      </c>
      <c r="C14" s="220">
        <v>3912</v>
      </c>
      <c r="D14" s="398">
        <v>1016</v>
      </c>
      <c r="E14" s="398"/>
      <c r="F14" s="398">
        <v>622</v>
      </c>
      <c r="G14" s="398"/>
      <c r="H14" s="398"/>
      <c r="I14" s="398"/>
      <c r="J14" s="398"/>
      <c r="K14" s="398">
        <v>1285</v>
      </c>
      <c r="L14" s="398"/>
      <c r="M14" s="398"/>
      <c r="N14" s="398"/>
      <c r="O14" s="398"/>
      <c r="P14" s="398"/>
      <c r="Q14" s="398"/>
      <c r="R14" s="398">
        <v>1016</v>
      </c>
      <c r="S14" s="398"/>
    </row>
    <row r="15" spans="1:19" ht="27.75">
      <c r="A15" s="378"/>
      <c r="B15" s="219" t="s">
        <v>770</v>
      </c>
      <c r="C15" s="222">
        <v>4752</v>
      </c>
      <c r="D15" s="398">
        <v>1551</v>
      </c>
      <c r="E15" s="398"/>
      <c r="F15" s="398">
        <v>947</v>
      </c>
      <c r="G15" s="398"/>
      <c r="H15" s="398"/>
      <c r="I15" s="398"/>
      <c r="J15" s="398"/>
      <c r="K15" s="398">
        <v>1963</v>
      </c>
      <c r="L15" s="398"/>
      <c r="M15" s="398"/>
      <c r="N15" s="398"/>
      <c r="O15" s="398"/>
      <c r="P15" s="398"/>
      <c r="Q15" s="398"/>
      <c r="R15" s="398">
        <v>1551</v>
      </c>
      <c r="S15" s="398"/>
    </row>
    <row r="16" spans="1:19" ht="27.75">
      <c r="A16" s="378"/>
      <c r="B16" s="219" t="s">
        <v>771</v>
      </c>
      <c r="C16" s="220">
        <v>5598</v>
      </c>
      <c r="D16" s="398">
        <v>1986</v>
      </c>
      <c r="E16" s="398"/>
      <c r="F16" s="398">
        <v>1215</v>
      </c>
      <c r="G16" s="398"/>
      <c r="H16" s="398"/>
      <c r="I16" s="398"/>
      <c r="J16" s="398"/>
      <c r="K16" s="398">
        <v>2513</v>
      </c>
      <c r="L16" s="398"/>
      <c r="M16" s="398"/>
      <c r="N16" s="398"/>
      <c r="O16" s="398"/>
      <c r="P16" s="398"/>
      <c r="Q16" s="398"/>
      <c r="R16" s="398">
        <v>1986</v>
      </c>
      <c r="S16" s="398"/>
    </row>
    <row r="17" spans="1:19" ht="41.25">
      <c r="A17" s="378"/>
      <c r="B17" s="219" t="s">
        <v>772</v>
      </c>
      <c r="C17" s="220">
        <v>1863</v>
      </c>
      <c r="D17" s="398">
        <v>512</v>
      </c>
      <c r="E17" s="398"/>
      <c r="F17" s="398">
        <v>473</v>
      </c>
      <c r="G17" s="398"/>
      <c r="H17" s="398"/>
      <c r="I17" s="398"/>
      <c r="J17" s="398"/>
      <c r="K17" s="398">
        <v>582</v>
      </c>
      <c r="L17" s="398"/>
      <c r="M17" s="398"/>
      <c r="N17" s="398"/>
      <c r="O17" s="398"/>
      <c r="P17" s="398"/>
      <c r="Q17" s="398"/>
      <c r="R17" s="398">
        <v>512</v>
      </c>
      <c r="S17" s="398"/>
    </row>
    <row r="18" spans="1:19" ht="41.25">
      <c r="A18" s="378"/>
      <c r="B18" s="219" t="s">
        <v>773</v>
      </c>
      <c r="C18" s="220">
        <v>2384</v>
      </c>
      <c r="D18" s="398">
        <v>604</v>
      </c>
      <c r="E18" s="398"/>
      <c r="F18" s="398">
        <v>551</v>
      </c>
      <c r="G18" s="398"/>
      <c r="H18" s="398"/>
      <c r="I18" s="398"/>
      <c r="J18" s="398"/>
      <c r="K18" s="398">
        <v>695</v>
      </c>
      <c r="L18" s="398"/>
      <c r="M18" s="398"/>
      <c r="N18" s="398"/>
      <c r="O18" s="398"/>
      <c r="P18" s="398"/>
      <c r="Q18" s="398"/>
      <c r="R18" s="398">
        <v>604</v>
      </c>
      <c r="S18" s="398"/>
    </row>
    <row r="19" spans="1:19" ht="41.25">
      <c r="A19" s="378"/>
      <c r="B19" s="219" t="s">
        <v>774</v>
      </c>
      <c r="C19" s="220">
        <v>2904</v>
      </c>
      <c r="D19" s="398">
        <v>769</v>
      </c>
      <c r="E19" s="398"/>
      <c r="F19" s="398">
        <v>707</v>
      </c>
      <c r="G19" s="398"/>
      <c r="H19" s="398"/>
      <c r="I19" s="398"/>
      <c r="J19" s="398"/>
      <c r="K19" s="398">
        <v>879</v>
      </c>
      <c r="L19" s="398"/>
      <c r="M19" s="398"/>
      <c r="N19" s="398"/>
      <c r="O19" s="398"/>
      <c r="P19" s="398"/>
      <c r="Q19" s="398"/>
      <c r="R19" s="398">
        <v>769</v>
      </c>
      <c r="S19" s="398"/>
    </row>
    <row r="20" spans="1:19" ht="27.75">
      <c r="A20" s="378"/>
      <c r="B20" s="219" t="s">
        <v>775</v>
      </c>
      <c r="C20" s="220">
        <v>822</v>
      </c>
      <c r="D20" s="398">
        <v>343</v>
      </c>
      <c r="E20" s="398"/>
      <c r="F20" s="398">
        <v>335</v>
      </c>
      <c r="G20" s="398"/>
      <c r="H20" s="398"/>
      <c r="I20" s="398"/>
      <c r="J20" s="398"/>
      <c r="K20" s="398">
        <v>380</v>
      </c>
      <c r="L20" s="398"/>
      <c r="M20" s="398"/>
      <c r="N20" s="398"/>
      <c r="O20" s="398"/>
      <c r="P20" s="398"/>
      <c r="Q20" s="398"/>
      <c r="R20" s="398">
        <v>343</v>
      </c>
      <c r="S20" s="398"/>
    </row>
    <row r="21" spans="1:19" ht="27.75">
      <c r="A21" s="378"/>
      <c r="B21" s="219" t="s">
        <v>776</v>
      </c>
      <c r="C21" s="220">
        <v>1278</v>
      </c>
      <c r="D21" s="398">
        <v>437</v>
      </c>
      <c r="E21" s="398"/>
      <c r="F21" s="398">
        <v>414</v>
      </c>
      <c r="G21" s="398"/>
      <c r="H21" s="398"/>
      <c r="I21" s="398"/>
      <c r="J21" s="398"/>
      <c r="K21" s="398">
        <v>485</v>
      </c>
      <c r="L21" s="398"/>
      <c r="M21" s="398"/>
      <c r="N21" s="398"/>
      <c r="O21" s="398"/>
      <c r="P21" s="398"/>
      <c r="Q21" s="398"/>
      <c r="R21" s="398">
        <v>437</v>
      </c>
      <c r="S21" s="398"/>
    </row>
    <row r="22" spans="1:19" ht="27.75">
      <c r="A22" s="378"/>
      <c r="B22" s="219" t="s">
        <v>777</v>
      </c>
      <c r="C22" s="220">
        <v>1278</v>
      </c>
      <c r="D22" s="398">
        <v>437</v>
      </c>
      <c r="E22" s="398"/>
      <c r="F22" s="398">
        <v>414</v>
      </c>
      <c r="G22" s="398"/>
      <c r="H22" s="398"/>
      <c r="I22" s="398"/>
      <c r="J22" s="398"/>
      <c r="K22" s="398">
        <v>485</v>
      </c>
      <c r="L22" s="398"/>
      <c r="M22" s="398"/>
      <c r="N22" s="398"/>
      <c r="O22" s="398"/>
      <c r="P22" s="398"/>
      <c r="Q22" s="398"/>
      <c r="R22" s="398">
        <v>437</v>
      </c>
      <c r="S22" s="398"/>
    </row>
    <row r="23" spans="1:18" ht="14.25">
      <c r="A23" s="378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</row>
    <row r="24" spans="1:17" ht="42.75" customHeight="1">
      <c r="A24" s="378"/>
      <c r="B24" s="400" t="s">
        <v>778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1" t="s">
        <v>52</v>
      </c>
      <c r="N24" s="401"/>
      <c r="O24" s="223"/>
      <c r="P24" s="224"/>
      <c r="Q24" s="224"/>
    </row>
    <row r="25" spans="1:17" ht="48.75" customHeight="1">
      <c r="A25" s="378"/>
      <c r="B25" s="215" t="s">
        <v>779</v>
      </c>
      <c r="C25" s="402" t="s">
        <v>780</v>
      </c>
      <c r="D25" s="402"/>
      <c r="E25" s="402"/>
      <c r="F25" s="402"/>
      <c r="G25" s="402"/>
      <c r="H25" s="402"/>
      <c r="I25" s="402" t="s">
        <v>781</v>
      </c>
      <c r="J25" s="402"/>
      <c r="K25" s="402"/>
      <c r="L25" s="402"/>
      <c r="M25" s="402"/>
      <c r="N25" s="402"/>
      <c r="O25" s="224"/>
      <c r="P25" s="224"/>
      <c r="Q25" s="224"/>
    </row>
    <row r="26" spans="1:17" ht="12.75" customHeight="1">
      <c r="A26" s="378"/>
      <c r="B26" s="219" t="s">
        <v>782</v>
      </c>
      <c r="C26" s="396">
        <v>336</v>
      </c>
      <c r="D26" s="396"/>
      <c r="E26" s="396"/>
      <c r="F26" s="396"/>
      <c r="G26" s="396"/>
      <c r="H26" s="396"/>
      <c r="I26" s="396">
        <v>442</v>
      </c>
      <c r="J26" s="396"/>
      <c r="K26" s="396"/>
      <c r="L26" s="396"/>
      <c r="M26" s="396"/>
      <c r="N26" s="396"/>
      <c r="O26" s="224"/>
      <c r="P26" s="224"/>
      <c r="Q26" s="224"/>
    </row>
    <row r="27" spans="1:17" ht="41.25">
      <c r="A27" s="378"/>
      <c r="B27" s="219" t="s">
        <v>783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224"/>
      <c r="P27" s="224"/>
      <c r="Q27" s="224"/>
    </row>
    <row r="28" spans="1:17" ht="27.75">
      <c r="A28" s="378"/>
      <c r="B28" s="219" t="s">
        <v>784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224"/>
      <c r="P28" s="224"/>
      <c r="Q28" s="224"/>
    </row>
    <row r="29" spans="1:17" ht="12.75" customHeight="1">
      <c r="A29" s="378"/>
      <c r="B29" s="219" t="s">
        <v>785</v>
      </c>
      <c r="C29" s="396">
        <v>445</v>
      </c>
      <c r="D29" s="396"/>
      <c r="E29" s="396"/>
      <c r="F29" s="396"/>
      <c r="G29" s="396"/>
      <c r="H29" s="396"/>
      <c r="I29" s="396">
        <v>570</v>
      </c>
      <c r="J29" s="396"/>
      <c r="K29" s="396"/>
      <c r="L29" s="396"/>
      <c r="M29" s="396"/>
      <c r="N29" s="396"/>
      <c r="O29" s="224"/>
      <c r="P29" s="224"/>
      <c r="Q29" s="224"/>
    </row>
    <row r="30" spans="1:17" ht="41.25">
      <c r="A30" s="378"/>
      <c r="B30" s="219" t="s">
        <v>786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224"/>
      <c r="P30" s="224"/>
      <c r="Q30" s="224"/>
    </row>
    <row r="31" spans="1:17" ht="27.75">
      <c r="A31" s="378"/>
      <c r="B31" s="219" t="s">
        <v>787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224"/>
      <c r="P31" s="224"/>
      <c r="Q31" s="224"/>
    </row>
    <row r="32" spans="1:17" ht="27.75">
      <c r="A32" s="378"/>
      <c r="B32" s="219" t="s">
        <v>788</v>
      </c>
      <c r="C32" s="398">
        <v>436</v>
      </c>
      <c r="D32" s="398"/>
      <c r="E32" s="398"/>
      <c r="F32" s="398"/>
      <c r="G32" s="398"/>
      <c r="H32" s="398"/>
      <c r="I32" s="398">
        <v>640</v>
      </c>
      <c r="J32" s="398"/>
      <c r="K32" s="398"/>
      <c r="L32" s="398"/>
      <c r="M32" s="398"/>
      <c r="N32" s="398"/>
      <c r="O32" s="224"/>
      <c r="P32" s="224"/>
      <c r="Q32" s="224"/>
    </row>
    <row r="33" spans="1:17" ht="27.75">
      <c r="A33" s="378"/>
      <c r="B33" s="219" t="s">
        <v>789</v>
      </c>
      <c r="C33" s="398">
        <v>140</v>
      </c>
      <c r="D33" s="398"/>
      <c r="E33" s="398"/>
      <c r="F33" s="398"/>
      <c r="G33" s="398"/>
      <c r="H33" s="398"/>
      <c r="I33" s="398">
        <v>200</v>
      </c>
      <c r="J33" s="398"/>
      <c r="K33" s="398"/>
      <c r="L33" s="398"/>
      <c r="M33" s="398"/>
      <c r="N33" s="398"/>
      <c r="O33" s="224"/>
      <c r="P33" s="224"/>
      <c r="Q33" s="224"/>
    </row>
    <row r="34" spans="1:17" ht="27.75">
      <c r="A34" s="378"/>
      <c r="B34" s="219" t="s">
        <v>790</v>
      </c>
      <c r="C34" s="398">
        <v>140</v>
      </c>
      <c r="D34" s="398"/>
      <c r="E34" s="398"/>
      <c r="F34" s="398"/>
      <c r="G34" s="398"/>
      <c r="H34" s="398"/>
      <c r="I34" s="398">
        <v>184</v>
      </c>
      <c r="J34" s="398"/>
      <c r="K34" s="398"/>
      <c r="L34" s="398"/>
      <c r="M34" s="398"/>
      <c r="N34" s="398"/>
      <c r="O34" s="224"/>
      <c r="P34" s="224"/>
      <c r="Q34" s="224"/>
    </row>
    <row r="35" spans="1:18" ht="14.25">
      <c r="A35" s="378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</row>
    <row r="36" spans="1:17" ht="30" customHeight="1">
      <c r="A36" s="378"/>
      <c r="B36" s="400" t="s">
        <v>12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1" t="s">
        <v>52</v>
      </c>
      <c r="N36" s="401"/>
      <c r="O36" s="224"/>
      <c r="P36" s="224"/>
      <c r="Q36" s="224"/>
    </row>
    <row r="37" spans="1:17" ht="46.5" customHeight="1">
      <c r="A37" s="378"/>
      <c r="B37" s="215" t="s">
        <v>779</v>
      </c>
      <c r="C37" s="402" t="s">
        <v>780</v>
      </c>
      <c r="D37" s="402"/>
      <c r="E37" s="402"/>
      <c r="F37" s="402"/>
      <c r="G37" s="402"/>
      <c r="H37" s="402"/>
      <c r="I37" s="402" t="s">
        <v>781</v>
      </c>
      <c r="J37" s="402"/>
      <c r="K37" s="402"/>
      <c r="L37" s="402"/>
      <c r="M37" s="402"/>
      <c r="N37" s="402"/>
      <c r="O37" s="224"/>
      <c r="P37" s="224"/>
      <c r="Q37" s="224"/>
    </row>
    <row r="38" spans="1:17" ht="12.75" customHeight="1">
      <c r="A38" s="378"/>
      <c r="B38" s="219" t="s">
        <v>782</v>
      </c>
      <c r="C38" s="396" t="s">
        <v>519</v>
      </c>
      <c r="D38" s="396"/>
      <c r="E38" s="396"/>
      <c r="F38" s="396"/>
      <c r="G38" s="396"/>
      <c r="H38" s="396"/>
      <c r="I38" s="396" t="s">
        <v>519</v>
      </c>
      <c r="J38" s="396"/>
      <c r="K38" s="396"/>
      <c r="L38" s="396"/>
      <c r="M38" s="396"/>
      <c r="N38" s="396"/>
      <c r="O38" s="224"/>
      <c r="P38" s="224"/>
      <c r="Q38" s="224"/>
    </row>
    <row r="39" spans="1:17" ht="41.25">
      <c r="A39" s="378"/>
      <c r="B39" s="219" t="s">
        <v>783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224"/>
      <c r="P39" s="224"/>
      <c r="Q39" s="224"/>
    </row>
    <row r="40" spans="1:17" ht="27.75">
      <c r="A40" s="378"/>
      <c r="B40" s="219" t="s">
        <v>784</v>
      </c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224"/>
      <c r="P40" s="224"/>
      <c r="Q40" s="224"/>
    </row>
    <row r="41" spans="1:17" ht="27.75">
      <c r="A41" s="378"/>
      <c r="B41" s="219" t="s">
        <v>791</v>
      </c>
      <c r="C41" s="398" t="s">
        <v>519</v>
      </c>
      <c r="D41" s="398"/>
      <c r="E41" s="398"/>
      <c r="F41" s="398"/>
      <c r="G41" s="398"/>
      <c r="H41" s="398"/>
      <c r="I41" s="398" t="s">
        <v>519</v>
      </c>
      <c r="J41" s="398"/>
      <c r="K41" s="398"/>
      <c r="L41" s="398"/>
      <c r="M41" s="398"/>
      <c r="N41" s="398"/>
      <c r="O41" s="224"/>
      <c r="P41" s="224"/>
      <c r="Q41" s="224"/>
    </row>
    <row r="42" spans="1:17" ht="27.75">
      <c r="A42" s="378"/>
      <c r="B42" s="219" t="s">
        <v>792</v>
      </c>
      <c r="C42" s="398" t="s">
        <v>519</v>
      </c>
      <c r="D42" s="398"/>
      <c r="E42" s="398"/>
      <c r="F42" s="398"/>
      <c r="G42" s="398"/>
      <c r="H42" s="398"/>
      <c r="I42" s="398" t="s">
        <v>519</v>
      </c>
      <c r="J42" s="398"/>
      <c r="K42" s="398"/>
      <c r="L42" s="398"/>
      <c r="M42" s="398"/>
      <c r="N42" s="398"/>
      <c r="O42" s="224"/>
      <c r="P42" s="224"/>
      <c r="Q42" s="224"/>
    </row>
    <row r="43" spans="1:17" ht="27.75">
      <c r="A43" s="378"/>
      <c r="B43" s="219" t="s">
        <v>793</v>
      </c>
      <c r="C43" s="398" t="s">
        <v>519</v>
      </c>
      <c r="D43" s="398"/>
      <c r="E43" s="398"/>
      <c r="F43" s="398"/>
      <c r="G43" s="398"/>
      <c r="H43" s="398"/>
      <c r="I43" s="398" t="s">
        <v>519</v>
      </c>
      <c r="J43" s="398"/>
      <c r="K43" s="398"/>
      <c r="L43" s="398"/>
      <c r="M43" s="398"/>
      <c r="N43" s="398"/>
      <c r="O43" s="224"/>
      <c r="P43" s="224"/>
      <c r="Q43" s="224"/>
    </row>
    <row r="44" spans="1:18" ht="14.25">
      <c r="A44" s="378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</row>
    <row r="45" spans="1:17" ht="34.5" customHeight="1">
      <c r="A45" s="378"/>
      <c r="B45" s="400" t="s">
        <v>19</v>
      </c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1" t="s">
        <v>52</v>
      </c>
      <c r="N45" s="401"/>
      <c r="O45" s="224"/>
      <c r="P45" s="224"/>
      <c r="Q45" s="224"/>
    </row>
    <row r="46" spans="1:17" ht="36.75" customHeight="1">
      <c r="A46" s="378"/>
      <c r="B46" s="225" t="s">
        <v>794</v>
      </c>
      <c r="C46" s="402" t="s">
        <v>780</v>
      </c>
      <c r="D46" s="402"/>
      <c r="E46" s="402"/>
      <c r="F46" s="402"/>
      <c r="G46" s="402"/>
      <c r="H46" s="402"/>
      <c r="I46" s="402" t="s">
        <v>781</v>
      </c>
      <c r="J46" s="402"/>
      <c r="K46" s="402"/>
      <c r="L46" s="402"/>
      <c r="M46" s="402"/>
      <c r="N46" s="402"/>
      <c r="O46" s="224"/>
      <c r="P46" s="224"/>
      <c r="Q46" s="224"/>
    </row>
    <row r="47" spans="1:17" ht="51.75" customHeight="1">
      <c r="A47" s="378"/>
      <c r="B47" s="219" t="s">
        <v>795</v>
      </c>
      <c r="C47" s="396">
        <v>255</v>
      </c>
      <c r="D47" s="396"/>
      <c r="E47" s="396"/>
      <c r="F47" s="396"/>
      <c r="G47" s="396"/>
      <c r="H47" s="396"/>
      <c r="I47" s="396">
        <v>295</v>
      </c>
      <c r="J47" s="396"/>
      <c r="K47" s="396"/>
      <c r="L47" s="396"/>
      <c r="M47" s="396"/>
      <c r="N47" s="396"/>
      <c r="O47" s="224"/>
      <c r="P47" s="224"/>
      <c r="Q47" s="224"/>
    </row>
    <row r="48" spans="1:17" ht="54.75">
      <c r="A48" s="378"/>
      <c r="B48" s="219" t="s">
        <v>796</v>
      </c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224"/>
      <c r="P48" s="224"/>
      <c r="Q48" s="224"/>
    </row>
    <row r="49" spans="1:17" ht="66.75" customHeight="1">
      <c r="A49" s="378"/>
      <c r="B49" s="226" t="s">
        <v>797</v>
      </c>
      <c r="C49" s="396">
        <v>325</v>
      </c>
      <c r="D49" s="396"/>
      <c r="E49" s="396"/>
      <c r="F49" s="396"/>
      <c r="G49" s="396"/>
      <c r="H49" s="396"/>
      <c r="I49" s="396">
        <v>375</v>
      </c>
      <c r="J49" s="396"/>
      <c r="K49" s="396"/>
      <c r="L49" s="396"/>
      <c r="M49" s="396"/>
      <c r="N49" s="396"/>
      <c r="O49" s="224"/>
      <c r="P49" s="224"/>
      <c r="Q49" s="224"/>
    </row>
    <row r="50" spans="1:17" ht="1.5" customHeight="1" hidden="1">
      <c r="A50" s="378"/>
      <c r="B50" s="219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224"/>
      <c r="P50" s="224"/>
      <c r="Q50" s="224"/>
    </row>
    <row r="51" spans="1:17" ht="7.5" customHeight="1">
      <c r="A51" s="378"/>
      <c r="B51" s="219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224"/>
      <c r="P51" s="224"/>
      <c r="Q51" s="224"/>
    </row>
    <row r="52" spans="1:17" ht="27.75">
      <c r="A52" s="378"/>
      <c r="B52" s="219" t="s">
        <v>798</v>
      </c>
      <c r="C52" s="398">
        <v>353</v>
      </c>
      <c r="D52" s="398"/>
      <c r="E52" s="398"/>
      <c r="F52" s="398"/>
      <c r="G52" s="398"/>
      <c r="H52" s="398"/>
      <c r="I52" s="398">
        <v>380</v>
      </c>
      <c r="J52" s="398"/>
      <c r="K52" s="398"/>
      <c r="L52" s="398"/>
      <c r="M52" s="398"/>
      <c r="N52" s="398"/>
      <c r="O52" s="224"/>
      <c r="P52" s="224"/>
      <c r="Q52" s="224"/>
    </row>
    <row r="53" spans="1:17" ht="27.75">
      <c r="A53" s="378"/>
      <c r="B53" s="219" t="s">
        <v>799</v>
      </c>
      <c r="C53" s="398">
        <v>137</v>
      </c>
      <c r="D53" s="398"/>
      <c r="E53" s="398"/>
      <c r="F53" s="398"/>
      <c r="G53" s="398"/>
      <c r="H53" s="398"/>
      <c r="I53" s="398">
        <v>147</v>
      </c>
      <c r="J53" s="398"/>
      <c r="K53" s="398"/>
      <c r="L53" s="398"/>
      <c r="M53" s="398"/>
      <c r="N53" s="398"/>
      <c r="O53" s="224"/>
      <c r="P53" s="224"/>
      <c r="Q53" s="224"/>
    </row>
    <row r="54" spans="1:17" ht="27.75">
      <c r="A54" s="378"/>
      <c r="B54" s="219" t="s">
        <v>800</v>
      </c>
      <c r="C54" s="398">
        <v>114</v>
      </c>
      <c r="D54" s="398"/>
      <c r="E54" s="398"/>
      <c r="F54" s="398"/>
      <c r="G54" s="398"/>
      <c r="H54" s="398"/>
      <c r="I54" s="398">
        <v>123</v>
      </c>
      <c r="J54" s="398"/>
      <c r="K54" s="398"/>
      <c r="L54" s="398"/>
      <c r="M54" s="398"/>
      <c r="N54" s="398"/>
      <c r="O54" s="224"/>
      <c r="P54" s="224"/>
      <c r="Q54" s="224"/>
    </row>
    <row r="55" spans="1:18" ht="14.25">
      <c r="A55" s="378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</row>
    <row r="56" spans="1:17" ht="42" customHeight="1">
      <c r="A56" s="378"/>
      <c r="B56" s="400" t="s">
        <v>22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1" t="s">
        <v>52</v>
      </c>
      <c r="N56" s="401"/>
      <c r="O56" s="224"/>
      <c r="P56" s="224"/>
      <c r="Q56" s="224"/>
    </row>
    <row r="57" spans="1:17" ht="42" customHeight="1">
      <c r="A57" s="378"/>
      <c r="B57" s="215" t="s">
        <v>779</v>
      </c>
      <c r="C57" s="402" t="s">
        <v>780</v>
      </c>
      <c r="D57" s="402"/>
      <c r="E57" s="402"/>
      <c r="F57" s="402"/>
      <c r="G57" s="402"/>
      <c r="H57" s="402"/>
      <c r="I57" s="402" t="s">
        <v>781</v>
      </c>
      <c r="J57" s="402"/>
      <c r="K57" s="402"/>
      <c r="L57" s="402"/>
      <c r="M57" s="402"/>
      <c r="N57" s="402"/>
      <c r="O57" s="224"/>
      <c r="P57" s="224"/>
      <c r="Q57" s="224"/>
    </row>
    <row r="58" spans="1:17" ht="26.25" customHeight="1">
      <c r="A58" s="378"/>
      <c r="B58" s="403" t="s">
        <v>801</v>
      </c>
      <c r="C58" s="396">
        <v>220</v>
      </c>
      <c r="D58" s="396"/>
      <c r="E58" s="396"/>
      <c r="F58" s="396"/>
      <c r="G58" s="396"/>
      <c r="H58" s="396"/>
      <c r="I58" s="396">
        <v>252</v>
      </c>
      <c r="J58" s="396"/>
      <c r="K58" s="396"/>
      <c r="L58" s="396"/>
      <c r="M58" s="396"/>
      <c r="N58" s="396"/>
      <c r="O58" s="224"/>
      <c r="P58" s="224"/>
      <c r="Q58" s="224"/>
    </row>
    <row r="59" spans="1:17" ht="15.75">
      <c r="A59" s="378"/>
      <c r="B59" s="403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224"/>
      <c r="P59" s="224"/>
      <c r="Q59" s="224"/>
    </row>
    <row r="60" spans="1:17" ht="27.75">
      <c r="A60" s="378"/>
      <c r="B60" s="219" t="s">
        <v>802</v>
      </c>
      <c r="C60" s="398">
        <v>335</v>
      </c>
      <c r="D60" s="398"/>
      <c r="E60" s="398"/>
      <c r="F60" s="398"/>
      <c r="G60" s="398"/>
      <c r="H60" s="398"/>
      <c r="I60" s="398">
        <v>360</v>
      </c>
      <c r="J60" s="398"/>
      <c r="K60" s="398"/>
      <c r="L60" s="398"/>
      <c r="M60" s="398"/>
      <c r="N60" s="398"/>
      <c r="O60" s="224"/>
      <c r="P60" s="224"/>
      <c r="Q60" s="224"/>
    </row>
    <row r="61" spans="1:17" ht="27.75">
      <c r="A61" s="378"/>
      <c r="B61" s="219" t="s">
        <v>803</v>
      </c>
      <c r="C61" s="398">
        <v>130</v>
      </c>
      <c r="D61" s="398"/>
      <c r="E61" s="398"/>
      <c r="F61" s="398"/>
      <c r="G61" s="398"/>
      <c r="H61" s="398"/>
      <c r="I61" s="398">
        <v>140</v>
      </c>
      <c r="J61" s="398"/>
      <c r="K61" s="398"/>
      <c r="L61" s="398"/>
      <c r="M61" s="398"/>
      <c r="N61" s="398"/>
      <c r="O61" s="224"/>
      <c r="P61" s="224"/>
      <c r="Q61" s="224"/>
    </row>
    <row r="62" spans="1:17" ht="27.75">
      <c r="A62" s="378"/>
      <c r="B62" s="227" t="s">
        <v>793</v>
      </c>
      <c r="C62" s="404">
        <v>108</v>
      </c>
      <c r="D62" s="404"/>
      <c r="E62" s="404"/>
      <c r="F62" s="404"/>
      <c r="G62" s="404"/>
      <c r="H62" s="404"/>
      <c r="I62" s="404">
        <v>120</v>
      </c>
      <c r="J62" s="404"/>
      <c r="K62" s="404"/>
      <c r="L62" s="404"/>
      <c r="M62" s="404"/>
      <c r="N62" s="404"/>
      <c r="O62" s="224"/>
      <c r="P62" s="224"/>
      <c r="Q62" s="224"/>
    </row>
    <row r="63" spans="1:17" ht="13.5" customHeight="1">
      <c r="A63" s="37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</row>
    <row r="64" spans="1:17" ht="10.5" customHeight="1">
      <c r="A64" s="37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</row>
    <row r="65" spans="1:17" ht="12.75" customHeight="1">
      <c r="A65" s="37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</row>
    <row r="66" spans="1:17" ht="14.25" customHeight="1">
      <c r="A66" s="37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</row>
    <row r="67" spans="1:17" ht="14.25" customHeight="1">
      <c r="A67" s="37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</row>
    <row r="68" spans="1:17" ht="12.75" customHeight="1">
      <c r="A68" s="37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</row>
    <row r="69" spans="1:17" ht="14.25" customHeight="1">
      <c r="A69" s="37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</row>
    <row r="70" spans="1:17" ht="14.25" customHeight="1">
      <c r="A70" s="378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</row>
    <row r="71" spans="1:17" ht="14.25" customHeight="1">
      <c r="A71" s="37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</row>
    <row r="72" spans="1:17" ht="15.75">
      <c r="A72" s="378"/>
      <c r="B72" s="229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</row>
    <row r="73" spans="1:17" ht="15.75">
      <c r="A73" s="378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</row>
    <row r="74" spans="1:17" ht="15.75">
      <c r="A74" s="378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</row>
    <row r="75" spans="1:17" ht="15.75">
      <c r="A75" s="378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</row>
    <row r="76" spans="1:17" ht="15.75">
      <c r="A76" s="378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</row>
    <row r="77" spans="1:17" ht="15.75">
      <c r="A77" s="378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</row>
    <row r="78" spans="1:17" ht="15.75">
      <c r="A78" s="378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</row>
    <row r="79" spans="1:17" ht="15.75">
      <c r="A79" s="378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</row>
    <row r="80" spans="1:17" ht="15.75">
      <c r="A80" s="378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</row>
    <row r="81" spans="1:17" ht="15.75">
      <c r="A81" s="378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</row>
    <row r="82" spans="1:17" ht="15.75">
      <c r="A82" s="378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1:17" ht="15.75">
      <c r="A83" s="378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1:17" ht="15.75">
      <c r="A84" s="378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</row>
    <row r="85" spans="1:17" ht="15.75">
      <c r="A85" s="378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</row>
    <row r="86" ht="14.25">
      <c r="A86" s="378"/>
    </row>
    <row r="87" ht="14.25">
      <c r="A87" s="378"/>
    </row>
    <row r="88" ht="14.25">
      <c r="A88" s="378"/>
    </row>
    <row r="89" ht="14.25">
      <c r="A89" s="378"/>
    </row>
    <row r="90" ht="14.25">
      <c r="A90" s="378"/>
    </row>
    <row r="91" ht="14.25">
      <c r="A91" s="378"/>
    </row>
    <row r="92" ht="14.25">
      <c r="A92" s="378"/>
    </row>
    <row r="93" ht="14.25">
      <c r="A93" s="378"/>
    </row>
  </sheetData>
  <sheetProtection selectLockedCells="1" selectUnlockedCells="1"/>
  <mergeCells count="121">
    <mergeCell ref="C61:H61"/>
    <mergeCell ref="I61:N61"/>
    <mergeCell ref="C62:H62"/>
    <mergeCell ref="I62:N62"/>
    <mergeCell ref="C57:H57"/>
    <mergeCell ref="I57:N57"/>
    <mergeCell ref="B58:B59"/>
    <mergeCell ref="C58:H59"/>
    <mergeCell ref="I58:N59"/>
    <mergeCell ref="C60:H60"/>
    <mergeCell ref="I60:N60"/>
    <mergeCell ref="C53:H53"/>
    <mergeCell ref="I53:N53"/>
    <mergeCell ref="C54:H54"/>
    <mergeCell ref="I54:N54"/>
    <mergeCell ref="B55:R55"/>
    <mergeCell ref="B56:L56"/>
    <mergeCell ref="M56:N56"/>
    <mergeCell ref="C49:H49"/>
    <mergeCell ref="I49:N49"/>
    <mergeCell ref="C50:H51"/>
    <mergeCell ref="I50:N51"/>
    <mergeCell ref="C52:H52"/>
    <mergeCell ref="I52:N52"/>
    <mergeCell ref="B44:R44"/>
    <mergeCell ref="B45:L45"/>
    <mergeCell ref="M45:N45"/>
    <mergeCell ref="C46:H46"/>
    <mergeCell ref="I46:N46"/>
    <mergeCell ref="C47:H48"/>
    <mergeCell ref="I47:N48"/>
    <mergeCell ref="C41:H41"/>
    <mergeCell ref="I41:N41"/>
    <mergeCell ref="C42:H42"/>
    <mergeCell ref="I42:N42"/>
    <mergeCell ref="C43:H43"/>
    <mergeCell ref="I43:N43"/>
    <mergeCell ref="B35:R35"/>
    <mergeCell ref="B36:L36"/>
    <mergeCell ref="M36:N36"/>
    <mergeCell ref="C37:H37"/>
    <mergeCell ref="I37:N37"/>
    <mergeCell ref="C38:H40"/>
    <mergeCell ref="I38:N40"/>
    <mergeCell ref="C32:H32"/>
    <mergeCell ref="I32:N32"/>
    <mergeCell ref="C33:H33"/>
    <mergeCell ref="I33:N33"/>
    <mergeCell ref="C34:H34"/>
    <mergeCell ref="I34:N34"/>
    <mergeCell ref="C25:H25"/>
    <mergeCell ref="I25:N25"/>
    <mergeCell ref="C26:H28"/>
    <mergeCell ref="I26:N28"/>
    <mergeCell ref="C29:H31"/>
    <mergeCell ref="I29:N31"/>
    <mergeCell ref="D22:E22"/>
    <mergeCell ref="F22:J22"/>
    <mergeCell ref="K22:Q22"/>
    <mergeCell ref="R22:S22"/>
    <mergeCell ref="B23:R23"/>
    <mergeCell ref="B24:L24"/>
    <mergeCell ref="M24:N24"/>
    <mergeCell ref="D20:E20"/>
    <mergeCell ref="F20:J20"/>
    <mergeCell ref="K20:Q20"/>
    <mergeCell ref="R20:S20"/>
    <mergeCell ref="D21:E21"/>
    <mergeCell ref="F21:J21"/>
    <mergeCell ref="K21:Q21"/>
    <mergeCell ref="R21:S21"/>
    <mergeCell ref="D18:E18"/>
    <mergeCell ref="F18:J18"/>
    <mergeCell ref="K18:Q18"/>
    <mergeCell ref="R18:S18"/>
    <mergeCell ref="D19:E19"/>
    <mergeCell ref="F19:J19"/>
    <mergeCell ref="K19:Q19"/>
    <mergeCell ref="R19:S19"/>
    <mergeCell ref="D16:E16"/>
    <mergeCell ref="F16:J16"/>
    <mergeCell ref="K16:Q16"/>
    <mergeCell ref="R16:S16"/>
    <mergeCell ref="D17:E17"/>
    <mergeCell ref="F17:J17"/>
    <mergeCell ref="K17:Q17"/>
    <mergeCell ref="R17:S17"/>
    <mergeCell ref="D14:E14"/>
    <mergeCell ref="F14:J14"/>
    <mergeCell ref="K14:Q14"/>
    <mergeCell ref="R14:S14"/>
    <mergeCell ref="D15:E15"/>
    <mergeCell ref="F15:J15"/>
    <mergeCell ref="K15:Q15"/>
    <mergeCell ref="R15:S15"/>
    <mergeCell ref="D12:E12"/>
    <mergeCell ref="F12:J12"/>
    <mergeCell ref="K12:Q12"/>
    <mergeCell ref="R12:S12"/>
    <mergeCell ref="D13:E13"/>
    <mergeCell ref="F13:J13"/>
    <mergeCell ref="K13:Q13"/>
    <mergeCell ref="R13:S13"/>
    <mergeCell ref="F6:J8"/>
    <mergeCell ref="K6:Q8"/>
    <mergeCell ref="R6:S8"/>
    <mergeCell ref="C9:C11"/>
    <mergeCell ref="D9:E11"/>
    <mergeCell ref="F9:J11"/>
    <mergeCell ref="K9:Q11"/>
    <mergeCell ref="R9:S11"/>
    <mergeCell ref="A2:A93"/>
    <mergeCell ref="B2:R2"/>
    <mergeCell ref="B3:Q3"/>
    <mergeCell ref="B4:B5"/>
    <mergeCell ref="C4:C5"/>
    <mergeCell ref="D4:E4"/>
    <mergeCell ref="F4:J4"/>
    <mergeCell ref="K4:Q4"/>
    <mergeCell ref="C6:C8"/>
    <mergeCell ref="D6:E8"/>
  </mergeCells>
  <hyperlinks>
    <hyperlink ref="R3" location="Меню!A2" display="возврат в главное меню"/>
    <hyperlink ref="M24" location="Меню!A1" display="возврат в главное меню"/>
    <hyperlink ref="M36" location="Меню!A1" display="возврат в главное меню"/>
    <hyperlink ref="M45" location="Меню!A1" display="возврат в главное меню"/>
    <hyperlink ref="M56" location="Меню!A1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="84" zoomScaleNormal="84" zoomScalePageLayoutView="0" workbookViewId="0" topLeftCell="A1">
      <selection activeCell="O6" sqref="O6"/>
    </sheetView>
  </sheetViews>
  <sheetFormatPr defaultColWidth="10.140625" defaultRowHeight="12.75"/>
  <cols>
    <col min="1" max="1" width="12.8515625" style="1" customWidth="1"/>
    <col min="2" max="12" width="10.140625" style="1" customWidth="1"/>
    <col min="13" max="13" width="15.140625" style="1" customWidth="1"/>
    <col min="14" max="16384" width="10.140625" style="1" customWidth="1"/>
  </cols>
  <sheetData>
    <row r="1" spans="1:14" ht="83.25" customHeight="1">
      <c r="A1" s="405" t="s">
        <v>804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330" t="s">
        <v>52</v>
      </c>
      <c r="M1" s="330"/>
      <c r="N1" s="406"/>
    </row>
    <row r="2" spans="1:14" ht="57.75" customHeight="1">
      <c r="A2" s="230" t="s">
        <v>805</v>
      </c>
      <c r="B2" s="407" t="s">
        <v>806</v>
      </c>
      <c r="C2" s="407"/>
      <c r="D2" s="407" t="s">
        <v>806</v>
      </c>
      <c r="E2" s="407"/>
      <c r="F2" s="407" t="s">
        <v>806</v>
      </c>
      <c r="G2" s="407"/>
      <c r="H2" s="407" t="s">
        <v>806</v>
      </c>
      <c r="I2" s="407"/>
      <c r="J2" s="407" t="s">
        <v>806</v>
      </c>
      <c r="K2" s="407"/>
      <c r="L2" s="407" t="s">
        <v>806</v>
      </c>
      <c r="M2" s="407"/>
      <c r="N2" s="406"/>
    </row>
    <row r="3" spans="1:14" ht="47.25" customHeight="1">
      <c r="A3" s="231" t="s">
        <v>807</v>
      </c>
      <c r="B3" s="408" t="s">
        <v>808</v>
      </c>
      <c r="C3" s="408"/>
      <c r="D3" s="408" t="s">
        <v>809</v>
      </c>
      <c r="E3" s="408"/>
      <c r="F3" s="408" t="s">
        <v>810</v>
      </c>
      <c r="G3" s="408"/>
      <c r="H3" s="408" t="s">
        <v>811</v>
      </c>
      <c r="I3" s="408"/>
      <c r="J3" s="408" t="s">
        <v>812</v>
      </c>
      <c r="K3" s="408"/>
      <c r="L3" s="408" t="s">
        <v>813</v>
      </c>
      <c r="M3" s="408"/>
      <c r="N3" s="406"/>
    </row>
    <row r="4" spans="1:14" ht="44.25" customHeight="1">
      <c r="A4" s="232" t="s">
        <v>814</v>
      </c>
      <c r="B4" s="409">
        <v>750</v>
      </c>
      <c r="C4" s="409"/>
      <c r="D4" s="409">
        <v>750</v>
      </c>
      <c r="E4" s="409"/>
      <c r="F4" s="409">
        <v>750</v>
      </c>
      <c r="G4" s="409"/>
      <c r="H4" s="409">
        <v>750</v>
      </c>
      <c r="I4" s="409"/>
      <c r="J4" s="409">
        <v>750</v>
      </c>
      <c r="K4" s="409"/>
      <c r="L4" s="409">
        <v>750</v>
      </c>
      <c r="M4" s="409"/>
      <c r="N4" s="406"/>
    </row>
    <row r="5" spans="1:14" ht="9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406"/>
    </row>
    <row r="6" spans="1:14" ht="85.5" customHeight="1">
      <c r="A6" s="410" t="s">
        <v>815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330" t="s">
        <v>52</v>
      </c>
      <c r="M6" s="330"/>
      <c r="N6" s="406"/>
    </row>
    <row r="7" spans="1:14" ht="34.5" customHeight="1">
      <c r="A7" s="411" t="s">
        <v>107</v>
      </c>
      <c r="B7" s="411"/>
      <c r="C7" s="411"/>
      <c r="D7" s="411"/>
      <c r="E7" s="233" t="s">
        <v>816</v>
      </c>
      <c r="F7" s="411" t="s">
        <v>807</v>
      </c>
      <c r="G7" s="411"/>
      <c r="H7" s="411"/>
      <c r="I7" s="411"/>
      <c r="J7" s="411"/>
      <c r="K7" s="412" t="s">
        <v>817</v>
      </c>
      <c r="L7" s="412"/>
      <c r="M7" s="233" t="s">
        <v>818</v>
      </c>
      <c r="N7" s="406"/>
    </row>
    <row r="8" spans="1:14" ht="48.75" customHeight="1">
      <c r="A8" s="413" t="s">
        <v>819</v>
      </c>
      <c r="B8" s="413"/>
      <c r="C8" s="413"/>
      <c r="D8" s="413"/>
      <c r="E8" s="234" t="s">
        <v>820</v>
      </c>
      <c r="F8" s="414" t="s">
        <v>821</v>
      </c>
      <c r="G8" s="414"/>
      <c r="H8" s="414"/>
      <c r="I8" s="414"/>
      <c r="J8" s="414"/>
      <c r="K8" s="415" t="s">
        <v>822</v>
      </c>
      <c r="L8" s="415"/>
      <c r="M8" s="235">
        <v>609</v>
      </c>
      <c r="N8" s="406"/>
    </row>
    <row r="9" spans="1:14" ht="51.75" customHeight="1">
      <c r="A9" s="413" t="s">
        <v>823</v>
      </c>
      <c r="B9" s="413"/>
      <c r="C9" s="413"/>
      <c r="D9" s="413"/>
      <c r="E9" s="234" t="s">
        <v>820</v>
      </c>
      <c r="F9" s="414" t="s">
        <v>824</v>
      </c>
      <c r="G9" s="414"/>
      <c r="H9" s="414"/>
      <c r="I9" s="414"/>
      <c r="J9" s="414"/>
      <c r="K9" s="415" t="s">
        <v>825</v>
      </c>
      <c r="L9" s="415"/>
      <c r="M9" s="235">
        <v>407</v>
      </c>
      <c r="N9" s="406"/>
    </row>
  </sheetData>
  <sheetProtection selectLockedCells="1" selectUnlockedCells="1"/>
  <mergeCells count="33">
    <mergeCell ref="A8:D8"/>
    <mergeCell ref="F8:J8"/>
    <mergeCell ref="K8:L8"/>
    <mergeCell ref="A9:D9"/>
    <mergeCell ref="F9:J9"/>
    <mergeCell ref="K9:L9"/>
    <mergeCell ref="L4:M4"/>
    <mergeCell ref="A5:M5"/>
    <mergeCell ref="A6:K6"/>
    <mergeCell ref="L6:M6"/>
    <mergeCell ref="A7:D7"/>
    <mergeCell ref="F7:J7"/>
    <mergeCell ref="K7:L7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  <mergeCell ref="A1:K1"/>
    <mergeCell ref="L1:M1"/>
    <mergeCell ref="N1:N9"/>
    <mergeCell ref="B2:C2"/>
    <mergeCell ref="D2:E2"/>
    <mergeCell ref="F2:G2"/>
    <mergeCell ref="H2:I2"/>
    <mergeCell ref="J2:K2"/>
    <mergeCell ref="L2:M2"/>
    <mergeCell ref="B3:C3"/>
  </mergeCells>
  <hyperlinks>
    <hyperlink ref="L1" location="Меню!A1" display="возврат в главное меню"/>
    <hyperlink ref="L6" location="Меню!A1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0"/>
  <sheetViews>
    <sheetView zoomScale="84" zoomScaleNormal="84" zoomScalePageLayoutView="0" workbookViewId="0" topLeftCell="A10">
      <selection activeCell="H16" sqref="H16"/>
    </sheetView>
  </sheetViews>
  <sheetFormatPr defaultColWidth="10.140625" defaultRowHeight="12.75"/>
  <cols>
    <col min="1" max="1" width="13.7109375" style="1" customWidth="1"/>
    <col min="2" max="2" width="13.421875" style="1" customWidth="1"/>
    <col min="3" max="3" width="13.28125" style="1" customWidth="1"/>
    <col min="4" max="4" width="14.28125" style="1" customWidth="1"/>
    <col min="5" max="5" width="10.140625" style="1" customWidth="1"/>
    <col min="6" max="6" width="15.7109375" style="1" customWidth="1"/>
    <col min="7" max="7" width="14.7109375" style="1" customWidth="1"/>
    <col min="8" max="8" width="16.140625" style="1" customWidth="1"/>
    <col min="9" max="9" width="10.7109375" style="1" customWidth="1"/>
    <col min="10" max="10" width="11.7109375" style="1" customWidth="1"/>
    <col min="11" max="11" width="13.28125" style="1" customWidth="1"/>
    <col min="12" max="13" width="10.140625" style="1" customWidth="1"/>
    <col min="14" max="14" width="15.57421875" style="1" customWidth="1"/>
    <col min="15" max="16384" width="10.140625" style="1" customWidth="1"/>
  </cols>
  <sheetData>
    <row r="1" spans="1:17" ht="108" customHeight="1">
      <c r="A1" s="416" t="s">
        <v>826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7" ht="58.5" customHeight="1">
      <c r="A2" s="417" t="s">
        <v>11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330" t="s">
        <v>52</v>
      </c>
      <c r="Q2" s="330"/>
    </row>
    <row r="3" spans="1:17" ht="28.5" customHeight="1">
      <c r="A3" s="418" t="s">
        <v>827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ht="58.5" customHeight="1">
      <c r="A4" s="419" t="s">
        <v>828</v>
      </c>
      <c r="B4" s="419"/>
      <c r="C4" s="419"/>
      <c r="D4" s="419" t="s">
        <v>829</v>
      </c>
      <c r="E4" s="419"/>
      <c r="F4" s="419"/>
      <c r="G4" s="419"/>
      <c r="H4" s="419"/>
      <c r="I4" s="419"/>
      <c r="J4" s="420" t="s">
        <v>830</v>
      </c>
      <c r="K4" s="420"/>
      <c r="L4" s="420"/>
      <c r="M4" s="420"/>
      <c r="N4" s="420"/>
      <c r="O4" s="420"/>
      <c r="P4" s="420"/>
      <c r="Q4" s="420"/>
    </row>
    <row r="5" spans="1:17" ht="48.75" customHeight="1">
      <c r="A5" s="421" t="s">
        <v>831</v>
      </c>
      <c r="B5" s="421"/>
      <c r="C5" s="421"/>
      <c r="D5" s="421" t="s">
        <v>832</v>
      </c>
      <c r="E5" s="421"/>
      <c r="F5" s="421"/>
      <c r="G5" s="421"/>
      <c r="H5" s="421"/>
      <c r="I5" s="421"/>
      <c r="J5" s="421" t="s">
        <v>833</v>
      </c>
      <c r="K5" s="421"/>
      <c r="L5" s="421"/>
      <c r="M5" s="421"/>
      <c r="N5" s="421"/>
      <c r="O5" s="421"/>
      <c r="P5" s="421"/>
      <c r="Q5" s="421"/>
    </row>
    <row r="6" spans="1:17" s="229" customFormat="1" ht="41.25" customHeight="1">
      <c r="A6" s="422" t="s">
        <v>834</v>
      </c>
      <c r="B6" s="422"/>
      <c r="C6" s="422"/>
      <c r="D6" s="422" t="s">
        <v>835</v>
      </c>
      <c r="E6" s="422"/>
      <c r="F6" s="422"/>
      <c r="G6" s="422"/>
      <c r="H6" s="422"/>
      <c r="I6" s="422"/>
      <c r="J6" s="422" t="s">
        <v>836</v>
      </c>
      <c r="K6" s="422"/>
      <c r="L6" s="422"/>
      <c r="M6" s="422"/>
      <c r="N6" s="422"/>
      <c r="O6" s="422"/>
      <c r="P6" s="422"/>
      <c r="Q6" s="422"/>
    </row>
    <row r="7" spans="1:17" ht="33.75" customHeight="1">
      <c r="A7" s="423" t="s">
        <v>837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</row>
    <row r="8" spans="1:17" ht="51" customHeight="1">
      <c r="A8" s="424" t="s">
        <v>838</v>
      </c>
      <c r="B8" s="424"/>
      <c r="C8" s="424" t="s">
        <v>839</v>
      </c>
      <c r="D8" s="424"/>
      <c r="E8" s="424" t="s">
        <v>840</v>
      </c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</row>
    <row r="9" spans="1:16" ht="39" customHeight="1">
      <c r="A9" s="211" t="s">
        <v>841</v>
      </c>
      <c r="B9" s="211" t="s">
        <v>842</v>
      </c>
      <c r="C9" s="388" t="s">
        <v>841</v>
      </c>
      <c r="D9" s="388"/>
      <c r="E9" s="388" t="s">
        <v>843</v>
      </c>
      <c r="F9" s="388"/>
      <c r="G9" s="211" t="s">
        <v>844</v>
      </c>
      <c r="H9" s="211" t="s">
        <v>845</v>
      </c>
      <c r="I9" s="388" t="s">
        <v>846</v>
      </c>
      <c r="J9" s="388"/>
      <c r="K9" s="388"/>
      <c r="L9" s="388"/>
      <c r="M9" s="388"/>
      <c r="N9" s="388"/>
      <c r="O9" s="388"/>
      <c r="P9" s="388"/>
    </row>
    <row r="10" spans="1:16" s="229" customFormat="1" ht="39.75" customHeight="1">
      <c r="A10" s="236" t="s">
        <v>847</v>
      </c>
      <c r="B10" s="236" t="s">
        <v>848</v>
      </c>
      <c r="C10" s="425">
        <v>2700</v>
      </c>
      <c r="D10" s="425"/>
      <c r="E10" s="425" t="s">
        <v>849</v>
      </c>
      <c r="F10" s="425"/>
      <c r="G10" s="236">
        <v>4400</v>
      </c>
      <c r="H10" s="236">
        <v>9300</v>
      </c>
      <c r="I10" s="425" t="s">
        <v>850</v>
      </c>
      <c r="J10" s="425"/>
      <c r="K10" s="425"/>
      <c r="L10" s="425"/>
      <c r="M10" s="425"/>
      <c r="N10" s="425"/>
      <c r="O10" s="425"/>
      <c r="P10" s="425"/>
    </row>
    <row r="11" spans="1:16" ht="31.5" customHeight="1">
      <c r="A11" s="426" t="s">
        <v>851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</row>
    <row r="12" spans="1:16" ht="33" customHeight="1">
      <c r="A12" s="424" t="s">
        <v>852</v>
      </c>
      <c r="B12" s="424"/>
      <c r="C12" s="424"/>
      <c r="D12" s="424"/>
      <c r="E12" s="424"/>
      <c r="F12" s="424"/>
      <c r="G12" s="424"/>
      <c r="H12" s="424" t="s">
        <v>853</v>
      </c>
      <c r="I12" s="424"/>
      <c r="J12" s="424"/>
      <c r="K12" s="424"/>
      <c r="L12" s="424"/>
      <c r="M12" s="424"/>
      <c r="N12" s="424"/>
      <c r="O12" s="424"/>
      <c r="P12" s="424"/>
    </row>
    <row r="13" spans="1:16" ht="40.5" customHeight="1">
      <c r="A13" s="427">
        <v>670</v>
      </c>
      <c r="B13" s="427"/>
      <c r="C13" s="427"/>
      <c r="D13" s="427"/>
      <c r="E13" s="427"/>
      <c r="F13" s="427"/>
      <c r="G13" s="427"/>
      <c r="H13" s="427">
        <v>1050</v>
      </c>
      <c r="I13" s="427"/>
      <c r="J13" s="427"/>
      <c r="K13" s="427"/>
      <c r="L13" s="427"/>
      <c r="M13" s="427"/>
      <c r="N13" s="427"/>
      <c r="O13" s="427"/>
      <c r="P13" s="427"/>
    </row>
    <row r="14" spans="1:16" ht="37.5" customHeight="1">
      <c r="A14" s="418" t="s">
        <v>854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</row>
    <row r="15" spans="1:16" ht="44.25" customHeight="1">
      <c r="A15" s="428" t="s">
        <v>855</v>
      </c>
      <c r="B15" s="428"/>
      <c r="C15" s="428"/>
      <c r="D15" s="419" t="s">
        <v>856</v>
      </c>
      <c r="E15" s="419"/>
      <c r="F15" s="419"/>
      <c r="G15" s="419"/>
      <c r="H15" s="420" t="s">
        <v>857</v>
      </c>
      <c r="I15" s="420"/>
      <c r="J15" s="420"/>
      <c r="K15" s="420"/>
      <c r="L15" s="420"/>
      <c r="M15" s="420"/>
      <c r="N15" s="420"/>
      <c r="O15" s="420"/>
      <c r="P15" s="420"/>
    </row>
    <row r="16" spans="1:16" ht="49.5" customHeight="1">
      <c r="A16" s="422" t="s">
        <v>858</v>
      </c>
      <c r="B16" s="422"/>
      <c r="C16" s="422"/>
      <c r="D16" s="422" t="s">
        <v>859</v>
      </c>
      <c r="E16" s="422"/>
      <c r="F16" s="422"/>
      <c r="G16" s="422"/>
      <c r="H16" s="422" t="s">
        <v>860</v>
      </c>
      <c r="I16" s="422"/>
      <c r="J16" s="422"/>
      <c r="K16" s="422"/>
      <c r="L16" s="422"/>
      <c r="M16" s="422"/>
      <c r="N16" s="422"/>
      <c r="O16" s="422"/>
      <c r="P16" s="422"/>
    </row>
    <row r="17" spans="1:16" ht="9.7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</row>
    <row r="18" spans="1:17" ht="66" customHeight="1">
      <c r="A18" s="417" t="s">
        <v>861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330" t="s">
        <v>52</v>
      </c>
      <c r="P18" s="330"/>
      <c r="Q18" s="237"/>
    </row>
    <row r="19" spans="1:17" ht="28.5" customHeight="1">
      <c r="A19" s="429" t="s">
        <v>827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238"/>
    </row>
    <row r="20" spans="1:16" ht="41.25" customHeight="1">
      <c r="A20" s="430" t="s">
        <v>862</v>
      </c>
      <c r="B20" s="430"/>
      <c r="C20" s="430"/>
      <c r="D20" s="430"/>
      <c r="E20" s="430"/>
      <c r="F20" s="428" t="s">
        <v>863</v>
      </c>
      <c r="G20" s="428"/>
      <c r="H20" s="428"/>
      <c r="I20" s="428"/>
      <c r="J20" s="428"/>
      <c r="K20" s="428"/>
      <c r="L20" s="428" t="s">
        <v>864</v>
      </c>
      <c r="M20" s="428"/>
      <c r="N20" s="428"/>
      <c r="O20" s="428"/>
      <c r="P20" s="428"/>
    </row>
    <row r="21" spans="1:16" ht="39" customHeight="1">
      <c r="A21" s="422">
        <v>947</v>
      </c>
      <c r="B21" s="422"/>
      <c r="C21" s="422"/>
      <c r="D21" s="422"/>
      <c r="E21" s="422"/>
      <c r="F21" s="422">
        <v>962</v>
      </c>
      <c r="G21" s="422"/>
      <c r="H21" s="422"/>
      <c r="I21" s="422"/>
      <c r="J21" s="422"/>
      <c r="K21" s="422"/>
      <c r="L21" s="422">
        <v>962</v>
      </c>
      <c r="M21" s="422"/>
      <c r="N21" s="422"/>
      <c r="O21" s="422"/>
      <c r="P21" s="422"/>
    </row>
    <row r="22" spans="1:17" ht="33" customHeight="1">
      <c r="A22" s="429" t="s">
        <v>837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238"/>
    </row>
    <row r="23" spans="1:16" ht="43.5" customHeight="1">
      <c r="A23" s="424" t="s">
        <v>865</v>
      </c>
      <c r="B23" s="424"/>
      <c r="C23" s="424"/>
      <c r="D23" s="424"/>
      <c r="E23" s="424"/>
      <c r="F23" s="424"/>
      <c r="G23" s="424"/>
      <c r="H23" s="424" t="s">
        <v>866</v>
      </c>
      <c r="I23" s="424"/>
      <c r="J23" s="424"/>
      <c r="K23" s="424"/>
      <c r="L23" s="424"/>
      <c r="M23" s="424"/>
      <c r="N23" s="424"/>
      <c r="O23" s="424"/>
      <c r="P23" s="424"/>
    </row>
    <row r="24" spans="1:16" ht="39.75" customHeight="1">
      <c r="A24" s="388" t="s">
        <v>867</v>
      </c>
      <c r="B24" s="388"/>
      <c r="C24" s="388"/>
      <c r="D24" s="388"/>
      <c r="E24" s="388"/>
      <c r="F24" s="388"/>
      <c r="G24" s="388"/>
      <c r="H24" s="388" t="s">
        <v>843</v>
      </c>
      <c r="I24" s="388"/>
      <c r="J24" s="388"/>
      <c r="K24" s="388"/>
      <c r="L24" s="388" t="s">
        <v>844</v>
      </c>
      <c r="M24" s="388"/>
      <c r="N24" s="388"/>
      <c r="O24" s="388"/>
      <c r="P24" s="388"/>
    </row>
    <row r="25" spans="1:16" ht="42" customHeight="1">
      <c r="A25" s="431">
        <v>1848</v>
      </c>
      <c r="B25" s="431"/>
      <c r="C25" s="431"/>
      <c r="D25" s="431"/>
      <c r="E25" s="431"/>
      <c r="F25" s="431"/>
      <c r="G25" s="431"/>
      <c r="H25" s="431">
        <v>3653</v>
      </c>
      <c r="I25" s="431"/>
      <c r="J25" s="431"/>
      <c r="K25" s="431"/>
      <c r="L25" s="431">
        <v>4107</v>
      </c>
      <c r="M25" s="431"/>
      <c r="N25" s="431"/>
      <c r="O25" s="431"/>
      <c r="P25" s="431"/>
    </row>
    <row r="26" spans="1:16" ht="29.25" customHeight="1">
      <c r="A26" s="426" t="s">
        <v>851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</row>
    <row r="27" spans="1:16" ht="39.75" customHeight="1">
      <c r="A27" s="424" t="s">
        <v>852</v>
      </c>
      <c r="B27" s="424"/>
      <c r="C27" s="424"/>
      <c r="D27" s="424"/>
      <c r="E27" s="424"/>
      <c r="F27" s="424"/>
      <c r="G27" s="424"/>
      <c r="H27" s="424" t="s">
        <v>853</v>
      </c>
      <c r="I27" s="424"/>
      <c r="J27" s="424"/>
      <c r="K27" s="424"/>
      <c r="L27" s="424"/>
      <c r="M27" s="424"/>
      <c r="N27" s="424"/>
      <c r="O27" s="424"/>
      <c r="P27" s="424"/>
    </row>
    <row r="28" spans="1:16" ht="39" customHeight="1">
      <c r="A28" s="422">
        <v>523</v>
      </c>
      <c r="B28" s="422"/>
      <c r="C28" s="422"/>
      <c r="D28" s="422"/>
      <c r="E28" s="422"/>
      <c r="F28" s="422"/>
      <c r="G28" s="422"/>
      <c r="H28" s="422">
        <v>970</v>
      </c>
      <c r="I28" s="422"/>
      <c r="J28" s="422"/>
      <c r="K28" s="422"/>
      <c r="L28" s="422"/>
      <c r="M28" s="422"/>
      <c r="N28" s="422"/>
      <c r="O28" s="422"/>
      <c r="P28" s="422"/>
    </row>
    <row r="29" spans="1:16" ht="30" customHeight="1">
      <c r="A29" s="418" t="s">
        <v>854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</row>
    <row r="30" spans="1:11" ht="47.25" customHeight="1">
      <c r="A30" s="432" t="s">
        <v>868</v>
      </c>
      <c r="B30" s="432"/>
      <c r="C30" s="432"/>
      <c r="D30" s="432"/>
      <c r="E30" s="432"/>
      <c r="F30" s="432"/>
      <c r="G30" s="432" t="s">
        <v>869</v>
      </c>
      <c r="H30" s="432"/>
      <c r="I30" s="432"/>
      <c r="J30" s="432"/>
      <c r="K30" s="432"/>
    </row>
    <row r="31" spans="1:11" ht="45.75" customHeight="1">
      <c r="A31" s="422">
        <v>1991</v>
      </c>
      <c r="B31" s="422"/>
      <c r="C31" s="422"/>
      <c r="D31" s="422"/>
      <c r="E31" s="422"/>
      <c r="F31" s="422"/>
      <c r="G31" s="422">
        <v>1991</v>
      </c>
      <c r="H31" s="422"/>
      <c r="I31" s="422"/>
      <c r="J31" s="422"/>
      <c r="K31" s="422"/>
    </row>
    <row r="32" spans="1:16" ht="14.25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</row>
    <row r="33" spans="1:17" ht="61.5" customHeight="1">
      <c r="A33" s="433" t="s">
        <v>17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4" t="s">
        <v>52</v>
      </c>
      <c r="P33" s="434"/>
      <c r="Q33" s="239"/>
    </row>
    <row r="34" spans="1:17" ht="27.75" customHeight="1">
      <c r="A34" s="418" t="s">
        <v>827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238"/>
    </row>
    <row r="35" spans="1:16" ht="52.5" customHeight="1">
      <c r="A35" s="424" t="s">
        <v>870</v>
      </c>
      <c r="B35" s="424"/>
      <c r="C35" s="424"/>
      <c r="D35" s="424" t="s">
        <v>871</v>
      </c>
      <c r="E35" s="424"/>
      <c r="F35" s="424"/>
      <c r="G35" s="424" t="s">
        <v>872</v>
      </c>
      <c r="H35" s="424"/>
      <c r="I35" s="424" t="s">
        <v>873</v>
      </c>
      <c r="J35" s="424"/>
      <c r="K35" s="424"/>
      <c r="L35" s="424" t="s">
        <v>874</v>
      </c>
      <c r="M35" s="424"/>
      <c r="N35" s="424"/>
      <c r="O35" s="435" t="s">
        <v>875</v>
      </c>
      <c r="P35" s="435"/>
    </row>
    <row r="36" spans="1:16" ht="47.25" customHeight="1">
      <c r="A36" s="422">
        <v>775</v>
      </c>
      <c r="B36" s="422"/>
      <c r="C36" s="422"/>
      <c r="D36" s="422">
        <v>1200</v>
      </c>
      <c r="E36" s="422"/>
      <c r="F36" s="422"/>
      <c r="G36" s="422">
        <v>715</v>
      </c>
      <c r="H36" s="422"/>
      <c r="I36" s="422">
        <v>1180</v>
      </c>
      <c r="J36" s="422"/>
      <c r="K36" s="422"/>
      <c r="L36" s="422">
        <v>700</v>
      </c>
      <c r="M36" s="422"/>
      <c r="N36" s="422"/>
      <c r="O36" s="422">
        <v>850</v>
      </c>
      <c r="P36" s="422"/>
    </row>
    <row r="37" spans="1:17" ht="31.5" customHeight="1">
      <c r="A37" s="418" t="s">
        <v>837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238"/>
    </row>
    <row r="38" spans="1:16" ht="31.5" customHeight="1">
      <c r="A38" s="436" t="s">
        <v>876</v>
      </c>
      <c r="B38" s="436"/>
      <c r="C38" s="436"/>
      <c r="D38" s="436"/>
      <c r="E38" s="436"/>
      <c r="F38" s="436"/>
      <c r="G38" s="436"/>
      <c r="H38" s="436" t="s">
        <v>877</v>
      </c>
      <c r="I38" s="436"/>
      <c r="J38" s="436"/>
      <c r="K38" s="436"/>
      <c r="L38" s="436"/>
      <c r="M38" s="436"/>
      <c r="N38" s="436"/>
      <c r="O38" s="436"/>
      <c r="P38" s="436"/>
    </row>
    <row r="39" spans="1:16" ht="36" customHeight="1">
      <c r="A39" s="424" t="s">
        <v>878</v>
      </c>
      <c r="B39" s="424"/>
      <c r="C39" s="424"/>
      <c r="D39" s="424"/>
      <c r="E39" s="424"/>
      <c r="F39" s="424"/>
      <c r="G39" s="424"/>
      <c r="H39" s="424" t="s">
        <v>879</v>
      </c>
      <c r="I39" s="424"/>
      <c r="J39" s="424"/>
      <c r="K39" s="424" t="s">
        <v>880</v>
      </c>
      <c r="L39" s="424"/>
      <c r="M39" s="424"/>
      <c r="N39" s="424" t="s">
        <v>881</v>
      </c>
      <c r="O39" s="424"/>
      <c r="P39" s="424"/>
    </row>
    <row r="40" spans="1:16" ht="33" customHeight="1">
      <c r="A40" s="422">
        <v>1140</v>
      </c>
      <c r="B40" s="422"/>
      <c r="C40" s="422"/>
      <c r="D40" s="422"/>
      <c r="E40" s="422"/>
      <c r="F40" s="422"/>
      <c r="G40" s="422"/>
      <c r="H40" s="422">
        <v>1550</v>
      </c>
      <c r="I40" s="422"/>
      <c r="J40" s="422"/>
      <c r="K40" s="422">
        <v>2000</v>
      </c>
      <c r="L40" s="422"/>
      <c r="M40" s="422"/>
      <c r="N40" s="422">
        <v>3000</v>
      </c>
      <c r="O40" s="422"/>
      <c r="P40" s="422"/>
    </row>
    <row r="41" spans="1:16" ht="33.75" customHeight="1">
      <c r="A41" s="426" t="s">
        <v>851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</row>
    <row r="42" spans="1:16" ht="36" customHeight="1">
      <c r="A42" s="424" t="s">
        <v>882</v>
      </c>
      <c r="B42" s="424"/>
      <c r="C42" s="424"/>
      <c r="D42" s="424"/>
      <c r="E42" s="424"/>
      <c r="F42" s="424"/>
      <c r="G42" s="424"/>
      <c r="H42" s="424"/>
      <c r="I42" s="424" t="s">
        <v>883</v>
      </c>
      <c r="J42" s="424"/>
      <c r="K42" s="424"/>
      <c r="L42" s="424"/>
      <c r="M42" s="424"/>
      <c r="N42" s="424"/>
      <c r="O42" s="424"/>
      <c r="P42" s="424"/>
    </row>
    <row r="43" spans="1:16" ht="40.5" customHeight="1">
      <c r="A43" s="422">
        <v>550</v>
      </c>
      <c r="B43" s="422"/>
      <c r="C43" s="422"/>
      <c r="D43" s="422"/>
      <c r="E43" s="422"/>
      <c r="F43" s="422"/>
      <c r="G43" s="422"/>
      <c r="H43" s="422"/>
      <c r="I43" s="422">
        <v>370</v>
      </c>
      <c r="J43" s="422"/>
      <c r="K43" s="422"/>
      <c r="L43" s="422"/>
      <c r="M43" s="422"/>
      <c r="N43" s="422"/>
      <c r="O43" s="422"/>
      <c r="P43" s="422"/>
    </row>
    <row r="44" spans="1:16" ht="30" customHeight="1">
      <c r="A44" s="418" t="s">
        <v>854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</row>
    <row r="45" spans="1:16" ht="39.75" customHeight="1">
      <c r="A45" s="424" t="s">
        <v>884</v>
      </c>
      <c r="B45" s="424"/>
      <c r="C45" s="424"/>
      <c r="D45" s="424"/>
      <c r="E45" s="424"/>
      <c r="F45" s="424" t="s">
        <v>885</v>
      </c>
      <c r="G45" s="424"/>
      <c r="H45" s="424"/>
      <c r="I45" s="424"/>
      <c r="J45" s="424"/>
      <c r="K45" s="424"/>
      <c r="L45" s="424" t="s">
        <v>886</v>
      </c>
      <c r="M45" s="424"/>
      <c r="N45" s="424"/>
      <c r="O45" s="424"/>
      <c r="P45" s="424"/>
    </row>
    <row r="46" spans="1:16" ht="42.75" customHeight="1">
      <c r="A46" s="422">
        <v>1640</v>
      </c>
      <c r="B46" s="422"/>
      <c r="C46" s="422"/>
      <c r="D46" s="422"/>
      <c r="E46" s="422"/>
      <c r="F46" s="422">
        <v>1480</v>
      </c>
      <c r="G46" s="422"/>
      <c r="H46" s="422"/>
      <c r="I46" s="422"/>
      <c r="J46" s="422"/>
      <c r="K46" s="422"/>
      <c r="L46" s="422">
        <v>1100</v>
      </c>
      <c r="M46" s="422"/>
      <c r="N46" s="422"/>
      <c r="O46" s="422"/>
      <c r="P46" s="422"/>
    </row>
    <row r="47" spans="1:16" ht="12" customHeight="1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</row>
    <row r="48" spans="1:16" ht="102" customHeight="1">
      <c r="A48" s="437" t="s">
        <v>887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330" t="s">
        <v>52</v>
      </c>
      <c r="P48" s="330"/>
    </row>
    <row r="49" spans="1:16" ht="41.25" customHeight="1">
      <c r="A49" s="424" t="s">
        <v>888</v>
      </c>
      <c r="B49" s="424"/>
      <c r="C49" s="424"/>
      <c r="D49" s="424" t="s">
        <v>889</v>
      </c>
      <c r="E49" s="424"/>
      <c r="F49" s="424"/>
      <c r="G49" s="424"/>
      <c r="H49" s="424" t="s">
        <v>890</v>
      </c>
      <c r="I49" s="424"/>
      <c r="J49" s="424"/>
      <c r="K49" s="424"/>
      <c r="L49" s="424" t="s">
        <v>891</v>
      </c>
      <c r="M49" s="424"/>
      <c r="N49" s="424"/>
      <c r="O49" s="424"/>
      <c r="P49" s="424"/>
    </row>
    <row r="50" spans="1:16" ht="45" customHeight="1">
      <c r="A50" s="422">
        <v>500</v>
      </c>
      <c r="B50" s="422"/>
      <c r="C50" s="422"/>
      <c r="D50" s="422">
        <v>800</v>
      </c>
      <c r="E50" s="422"/>
      <c r="F50" s="422"/>
      <c r="G50" s="422"/>
      <c r="H50" s="422">
        <v>290</v>
      </c>
      <c r="I50" s="422"/>
      <c r="J50" s="422"/>
      <c r="K50" s="422"/>
      <c r="L50" s="422">
        <v>1250</v>
      </c>
      <c r="M50" s="422"/>
      <c r="N50" s="422"/>
      <c r="O50" s="422"/>
      <c r="P50" s="422"/>
    </row>
  </sheetData>
  <sheetProtection selectLockedCells="1" selectUnlockedCells="1"/>
  <mergeCells count="120">
    <mergeCell ref="A49:C49"/>
    <mergeCell ref="D49:G49"/>
    <mergeCell ref="H49:K49"/>
    <mergeCell ref="L49:P49"/>
    <mergeCell ref="A50:C50"/>
    <mergeCell ref="D50:G50"/>
    <mergeCell ref="H50:K50"/>
    <mergeCell ref="L50:P50"/>
    <mergeCell ref="A46:E46"/>
    <mergeCell ref="F46:K46"/>
    <mergeCell ref="L46:P46"/>
    <mergeCell ref="A47:P47"/>
    <mergeCell ref="A48:N48"/>
    <mergeCell ref="O48:P48"/>
    <mergeCell ref="A43:H43"/>
    <mergeCell ref="I43:P43"/>
    <mergeCell ref="A44:P44"/>
    <mergeCell ref="A45:E45"/>
    <mergeCell ref="F45:K45"/>
    <mergeCell ref="L45:P45"/>
    <mergeCell ref="A40:G40"/>
    <mergeCell ref="H40:J40"/>
    <mergeCell ref="K40:M40"/>
    <mergeCell ref="N40:P40"/>
    <mergeCell ref="A41:P41"/>
    <mergeCell ref="A42:H42"/>
    <mergeCell ref="I42:P42"/>
    <mergeCell ref="A37:P37"/>
    <mergeCell ref="A38:G38"/>
    <mergeCell ref="H38:P38"/>
    <mergeCell ref="A39:G39"/>
    <mergeCell ref="H39:J39"/>
    <mergeCell ref="K39:M39"/>
    <mergeCell ref="N39:P39"/>
    <mergeCell ref="A36:C36"/>
    <mergeCell ref="D36:F36"/>
    <mergeCell ref="G36:H36"/>
    <mergeCell ref="I36:K36"/>
    <mergeCell ref="L36:N36"/>
    <mergeCell ref="O36:P36"/>
    <mergeCell ref="A34:P34"/>
    <mergeCell ref="A35:C35"/>
    <mergeCell ref="D35:F35"/>
    <mergeCell ref="G35:H35"/>
    <mergeCell ref="I35:K35"/>
    <mergeCell ref="L35:N35"/>
    <mergeCell ref="O35:P35"/>
    <mergeCell ref="A30:F30"/>
    <mergeCell ref="G30:K30"/>
    <mergeCell ref="A31:F31"/>
    <mergeCell ref="G31:K31"/>
    <mergeCell ref="A32:P32"/>
    <mergeCell ref="A33:N33"/>
    <mergeCell ref="O33:P33"/>
    <mergeCell ref="A26:P26"/>
    <mergeCell ref="A27:G27"/>
    <mergeCell ref="H27:P27"/>
    <mergeCell ref="A28:G28"/>
    <mergeCell ref="H28:P28"/>
    <mergeCell ref="A29:P29"/>
    <mergeCell ref="A24:G24"/>
    <mergeCell ref="H24:K24"/>
    <mergeCell ref="L24:P24"/>
    <mergeCell ref="A25:G25"/>
    <mergeCell ref="H25:K25"/>
    <mergeCell ref="L25:P25"/>
    <mergeCell ref="A21:E21"/>
    <mergeCell ref="F21:K21"/>
    <mergeCell ref="L21:P21"/>
    <mergeCell ref="A22:P22"/>
    <mergeCell ref="A23:G23"/>
    <mergeCell ref="H23:P23"/>
    <mergeCell ref="A17:P17"/>
    <mergeCell ref="A18:N18"/>
    <mergeCell ref="O18:P18"/>
    <mergeCell ref="A19:P19"/>
    <mergeCell ref="A20:E20"/>
    <mergeCell ref="F20:K20"/>
    <mergeCell ref="L20:P20"/>
    <mergeCell ref="A15:C15"/>
    <mergeCell ref="D15:G15"/>
    <mergeCell ref="H15:P15"/>
    <mergeCell ref="A16:C16"/>
    <mergeCell ref="D16:G16"/>
    <mergeCell ref="H16:P16"/>
    <mergeCell ref="A11:P11"/>
    <mergeCell ref="A12:G12"/>
    <mergeCell ref="H12:P12"/>
    <mergeCell ref="A13:G13"/>
    <mergeCell ref="H13:P13"/>
    <mergeCell ref="A14:P14"/>
    <mergeCell ref="C10:D10"/>
    <mergeCell ref="E10:F10"/>
    <mergeCell ref="I10:J10"/>
    <mergeCell ref="K10:L10"/>
    <mergeCell ref="M10:N10"/>
    <mergeCell ref="O10:P10"/>
    <mergeCell ref="A7:Q7"/>
    <mergeCell ref="A8:B8"/>
    <mergeCell ref="C8:D8"/>
    <mergeCell ref="E8:Q8"/>
    <mergeCell ref="C9:D9"/>
    <mergeCell ref="E9:F9"/>
    <mergeCell ref="I9:J9"/>
    <mergeCell ref="K9:L9"/>
    <mergeCell ref="M9:N9"/>
    <mergeCell ref="O9:P9"/>
    <mergeCell ref="A5:C5"/>
    <mergeCell ref="D5:I5"/>
    <mergeCell ref="J5:Q5"/>
    <mergeCell ref="A6:C6"/>
    <mergeCell ref="D6:I6"/>
    <mergeCell ref="J6:Q6"/>
    <mergeCell ref="A1:Q1"/>
    <mergeCell ref="A2:O2"/>
    <mergeCell ref="P2:Q2"/>
    <mergeCell ref="A3:Q3"/>
    <mergeCell ref="A4:C4"/>
    <mergeCell ref="D4:I4"/>
    <mergeCell ref="J4:Q4"/>
  </mergeCells>
  <hyperlinks>
    <hyperlink ref="P2" location="Меню!A1" display="возврат в главное меню"/>
    <hyperlink ref="O18" location="Меню!A1" display="возврат в главное меню"/>
    <hyperlink ref="O33" location="Меню!A1" display="возврат в главное меню"/>
    <hyperlink ref="O48" location="Меню!A1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="84" zoomScaleNormal="84" zoomScaleSheetLayoutView="100" zoomScalePageLayoutView="0" workbookViewId="0" topLeftCell="A28">
      <selection activeCell="A51" sqref="A51"/>
    </sheetView>
  </sheetViews>
  <sheetFormatPr defaultColWidth="10.140625" defaultRowHeight="12.75"/>
  <cols>
    <col min="1" max="1" width="77.28125" style="1" customWidth="1"/>
    <col min="2" max="2" width="21.421875" style="1" customWidth="1"/>
    <col min="3" max="3" width="31.8515625" style="1" customWidth="1"/>
    <col min="4" max="4" width="26.28125" style="1" customWidth="1"/>
    <col min="5" max="5" width="23.140625" style="1" customWidth="1"/>
    <col min="6" max="16384" width="10.140625" style="1" customWidth="1"/>
  </cols>
  <sheetData>
    <row r="1" spans="1:5" ht="13.5" customHeight="1">
      <c r="A1" s="35"/>
      <c r="B1" s="35"/>
      <c r="C1" s="35"/>
      <c r="D1" s="36"/>
      <c r="E1" s="36"/>
    </row>
    <row r="2" spans="1:5" ht="42" customHeight="1">
      <c r="A2" s="241" t="s">
        <v>46</v>
      </c>
      <c r="B2" s="241"/>
      <c r="C2" s="241"/>
      <c r="D2" s="241"/>
      <c r="E2" s="37"/>
    </row>
    <row r="3" spans="1:5" ht="36">
      <c r="A3" s="38" t="s">
        <v>47</v>
      </c>
      <c r="B3" s="242" t="s">
        <v>48</v>
      </c>
      <c r="C3" s="242"/>
      <c r="D3" s="39" t="s">
        <v>49</v>
      </c>
      <c r="E3" s="39" t="s">
        <v>50</v>
      </c>
    </row>
    <row r="4" spans="1:5" ht="36" customHeight="1">
      <c r="A4" s="243" t="s">
        <v>51</v>
      </c>
      <c r="B4" s="243"/>
      <c r="C4" s="243"/>
      <c r="D4" s="243"/>
      <c r="E4" s="40" t="s">
        <v>52</v>
      </c>
    </row>
    <row r="5" spans="1:5" ht="0.75" customHeight="1">
      <c r="A5" s="41"/>
      <c r="B5" s="244"/>
      <c r="C5" s="244"/>
      <c r="D5" s="42"/>
      <c r="E5" s="43"/>
    </row>
    <row r="6" spans="1:5" ht="20.25" customHeight="1">
      <c r="A6" s="44"/>
      <c r="B6" s="244"/>
      <c r="C6" s="244"/>
      <c r="D6" s="42"/>
      <c r="E6" s="43"/>
    </row>
    <row r="7" spans="1:5" ht="50.25" customHeight="1">
      <c r="A7" s="45" t="s">
        <v>53</v>
      </c>
      <c r="B7" s="245" t="s">
        <v>54</v>
      </c>
      <c r="C7" s="245"/>
      <c r="D7" s="46" t="s">
        <v>55</v>
      </c>
      <c r="E7" s="46" t="s">
        <v>55</v>
      </c>
    </row>
    <row r="8" spans="1:5" ht="50.25" customHeight="1">
      <c r="A8" s="45" t="s">
        <v>53</v>
      </c>
      <c r="B8" s="246" t="s">
        <v>56</v>
      </c>
      <c r="C8" s="246"/>
      <c r="D8" s="47">
        <v>335</v>
      </c>
      <c r="E8" s="46" t="s">
        <v>55</v>
      </c>
    </row>
    <row r="9" spans="1:5" ht="33.75" customHeight="1">
      <c r="A9" s="48" t="s">
        <v>57</v>
      </c>
      <c r="B9" s="247" t="s">
        <v>58</v>
      </c>
      <c r="C9" s="247"/>
      <c r="D9" s="46" t="s">
        <v>55</v>
      </c>
      <c r="E9" s="46" t="s">
        <v>55</v>
      </c>
    </row>
    <row r="10" spans="1:5" ht="33.75" customHeight="1">
      <c r="A10" s="248" t="s">
        <v>59</v>
      </c>
      <c r="B10" s="248"/>
      <c r="C10" s="248"/>
      <c r="D10" s="248"/>
      <c r="E10" s="248"/>
    </row>
    <row r="11" spans="1:5" ht="36.75" customHeight="1">
      <c r="A11" s="49" t="s">
        <v>60</v>
      </c>
      <c r="B11" s="247" t="s">
        <v>58</v>
      </c>
      <c r="C11" s="247"/>
      <c r="D11" s="46" t="s">
        <v>55</v>
      </c>
      <c r="E11" s="46" t="s">
        <v>55</v>
      </c>
    </row>
    <row r="12" spans="1:5" ht="33.75" customHeight="1">
      <c r="A12" s="49" t="s">
        <v>61</v>
      </c>
      <c r="B12" s="247"/>
      <c r="C12" s="247"/>
      <c r="D12" s="46" t="s">
        <v>55</v>
      </c>
      <c r="E12" s="46" t="s">
        <v>55</v>
      </c>
    </row>
    <row r="13" spans="1:5" ht="33.75" customHeight="1">
      <c r="A13" s="49" t="s">
        <v>62</v>
      </c>
      <c r="B13" s="247"/>
      <c r="C13" s="247"/>
      <c r="D13" s="46" t="s">
        <v>55</v>
      </c>
      <c r="E13" s="46" t="s">
        <v>55</v>
      </c>
    </row>
    <row r="14" spans="1:5" ht="33.75" customHeight="1">
      <c r="A14" s="49" t="s">
        <v>63</v>
      </c>
      <c r="B14" s="247"/>
      <c r="C14" s="247"/>
      <c r="D14" s="46" t="s">
        <v>55</v>
      </c>
      <c r="E14" s="46" t="s">
        <v>55</v>
      </c>
    </row>
    <row r="15" spans="1:5" ht="33.75" customHeight="1">
      <c r="A15" s="49" t="s">
        <v>64</v>
      </c>
      <c r="B15" s="247"/>
      <c r="C15" s="247"/>
      <c r="D15" s="46" t="s">
        <v>55</v>
      </c>
      <c r="E15" s="46" t="s">
        <v>55</v>
      </c>
    </row>
    <row r="16" spans="1:5" ht="33.75" customHeight="1">
      <c r="A16" s="49" t="s">
        <v>65</v>
      </c>
      <c r="B16" s="247"/>
      <c r="C16" s="247"/>
      <c r="D16" s="46" t="s">
        <v>55</v>
      </c>
      <c r="E16" s="46" t="s">
        <v>55</v>
      </c>
    </row>
    <row r="17" spans="1:5" ht="35.25" customHeight="1">
      <c r="A17" s="249" t="s">
        <v>38</v>
      </c>
      <c r="B17" s="249"/>
      <c r="C17" s="249"/>
      <c r="D17" s="249"/>
      <c r="E17" s="40" t="s">
        <v>52</v>
      </c>
    </row>
    <row r="18" spans="1:5" ht="33.75" customHeight="1">
      <c r="A18" s="50" t="s">
        <v>66</v>
      </c>
      <c r="B18" s="250" t="s">
        <v>67</v>
      </c>
      <c r="C18" s="250"/>
      <c r="D18" s="46" t="s">
        <v>55</v>
      </c>
      <c r="E18" s="46" t="s">
        <v>55</v>
      </c>
    </row>
    <row r="19" spans="1:5" ht="17.25" customHeight="1">
      <c r="A19" s="51" t="s">
        <v>68</v>
      </c>
      <c r="B19" s="246" t="s">
        <v>69</v>
      </c>
      <c r="C19" s="246"/>
      <c r="D19" s="46" t="s">
        <v>55</v>
      </c>
      <c r="E19" s="46" t="s">
        <v>55</v>
      </c>
    </row>
    <row r="20" spans="1:5" ht="36.75" customHeight="1">
      <c r="A20" s="52" t="s">
        <v>70</v>
      </c>
      <c r="B20" s="251" t="s">
        <v>71</v>
      </c>
      <c r="C20" s="251"/>
      <c r="D20" s="47">
        <v>335</v>
      </c>
      <c r="E20" s="46" t="s">
        <v>55</v>
      </c>
    </row>
    <row r="21" spans="1:5" ht="33.75" customHeight="1">
      <c r="A21" s="252" t="s">
        <v>72</v>
      </c>
      <c r="B21" s="252"/>
      <c r="C21" s="252"/>
      <c r="D21" s="252"/>
      <c r="E21" s="252"/>
    </row>
    <row r="22" spans="1:5" ht="33.75" customHeight="1">
      <c r="A22" s="53" t="s">
        <v>73</v>
      </c>
      <c r="B22" s="251" t="s">
        <v>74</v>
      </c>
      <c r="C22" s="251"/>
      <c r="D22" s="46" t="s">
        <v>55</v>
      </c>
      <c r="E22" s="46" t="s">
        <v>55</v>
      </c>
    </row>
    <row r="23" spans="1:5" ht="33.75" customHeight="1">
      <c r="A23" s="53" t="s">
        <v>75</v>
      </c>
      <c r="B23" s="251"/>
      <c r="C23" s="251"/>
      <c r="D23" s="46" t="s">
        <v>55</v>
      </c>
      <c r="E23" s="46" t="s">
        <v>55</v>
      </c>
    </row>
    <row r="24" spans="1:5" ht="33.75" customHeight="1">
      <c r="A24" s="53" t="s">
        <v>76</v>
      </c>
      <c r="B24" s="251"/>
      <c r="C24" s="251"/>
      <c r="D24" s="46" t="s">
        <v>55</v>
      </c>
      <c r="E24" s="46" t="s">
        <v>55</v>
      </c>
    </row>
    <row r="25" spans="1:5" ht="33.75" customHeight="1">
      <c r="A25" s="53" t="s">
        <v>77</v>
      </c>
      <c r="B25" s="251"/>
      <c r="C25" s="251"/>
      <c r="D25" s="46" t="s">
        <v>55</v>
      </c>
      <c r="E25" s="46" t="s">
        <v>55</v>
      </c>
    </row>
    <row r="26" spans="1:5" ht="33.75" customHeight="1">
      <c r="A26" s="53" t="s">
        <v>78</v>
      </c>
      <c r="B26" s="251"/>
      <c r="C26" s="251"/>
      <c r="D26" s="46" t="s">
        <v>55</v>
      </c>
      <c r="E26" s="46" t="s">
        <v>55</v>
      </c>
    </row>
    <row r="27" spans="1:5" ht="33.75" customHeight="1">
      <c r="A27" s="53" t="s">
        <v>79</v>
      </c>
      <c r="B27" s="251"/>
      <c r="C27" s="251"/>
      <c r="D27" s="46" t="s">
        <v>55</v>
      </c>
      <c r="E27" s="46" t="s">
        <v>55</v>
      </c>
    </row>
    <row r="28" spans="1:5" ht="33.75" customHeight="1">
      <c r="A28" s="53" t="s">
        <v>80</v>
      </c>
      <c r="B28" s="251"/>
      <c r="C28" s="251"/>
      <c r="D28" s="46" t="s">
        <v>55</v>
      </c>
      <c r="E28" s="46" t="s">
        <v>55</v>
      </c>
    </row>
    <row r="29" spans="1:5" ht="33.75" customHeight="1">
      <c r="A29" s="252" t="s">
        <v>81</v>
      </c>
      <c r="B29" s="252"/>
      <c r="C29" s="252"/>
      <c r="D29" s="252"/>
      <c r="E29" s="252"/>
    </row>
    <row r="30" spans="1:5" ht="33.75" customHeight="1">
      <c r="A30" s="53" t="s">
        <v>82</v>
      </c>
      <c r="B30" s="247" t="s">
        <v>69</v>
      </c>
      <c r="C30" s="247"/>
      <c r="D30" s="46" t="s">
        <v>55</v>
      </c>
      <c r="E30" s="46" t="s">
        <v>55</v>
      </c>
    </row>
    <row r="31" spans="1:5" ht="33.75" customHeight="1">
      <c r="A31" s="53" t="s">
        <v>83</v>
      </c>
      <c r="B31" s="247"/>
      <c r="C31" s="247"/>
      <c r="D31" s="46" t="s">
        <v>55</v>
      </c>
      <c r="E31" s="46" t="s">
        <v>55</v>
      </c>
    </row>
    <row r="32" spans="1:5" ht="33.75" customHeight="1">
      <c r="A32" s="53" t="s">
        <v>84</v>
      </c>
      <c r="B32" s="247"/>
      <c r="C32" s="247"/>
      <c r="D32" s="46" t="s">
        <v>55</v>
      </c>
      <c r="E32" s="46" t="s">
        <v>55</v>
      </c>
    </row>
    <row r="33" spans="1:5" ht="33.75" customHeight="1">
      <c r="A33" s="53" t="s">
        <v>85</v>
      </c>
      <c r="B33" s="247"/>
      <c r="C33" s="247"/>
      <c r="D33" s="46" t="s">
        <v>55</v>
      </c>
      <c r="E33" s="46" t="s">
        <v>55</v>
      </c>
    </row>
    <row r="34" spans="1:5" ht="33.75" customHeight="1">
      <c r="A34" s="53" t="s">
        <v>86</v>
      </c>
      <c r="B34" s="247"/>
      <c r="C34" s="247"/>
      <c r="D34" s="46" t="s">
        <v>55</v>
      </c>
      <c r="E34" s="46" t="s">
        <v>55</v>
      </c>
    </row>
    <row r="35" spans="1:5" ht="33.75" customHeight="1">
      <c r="A35" s="53" t="s">
        <v>87</v>
      </c>
      <c r="B35" s="247"/>
      <c r="C35" s="247"/>
      <c r="D35" s="46" t="s">
        <v>55</v>
      </c>
      <c r="E35" s="46" t="s">
        <v>55</v>
      </c>
    </row>
    <row r="36" spans="1:5" ht="35.25" customHeight="1">
      <c r="A36" s="253" t="s">
        <v>88</v>
      </c>
      <c r="B36" s="253"/>
      <c r="C36" s="253"/>
      <c r="D36" s="253"/>
      <c r="E36" s="40" t="s">
        <v>52</v>
      </c>
    </row>
    <row r="37" spans="1:5" ht="35.25" customHeight="1">
      <c r="A37" s="254" t="s">
        <v>89</v>
      </c>
      <c r="B37" s="254"/>
      <c r="C37" s="254"/>
      <c r="D37" s="254"/>
      <c r="E37" s="254"/>
    </row>
    <row r="38" spans="1:5" ht="108" customHeight="1">
      <c r="A38" s="54" t="s">
        <v>90</v>
      </c>
      <c r="B38" s="250" t="s">
        <v>91</v>
      </c>
      <c r="C38" s="250"/>
      <c r="D38" s="46" t="s">
        <v>55</v>
      </c>
      <c r="E38" s="55"/>
    </row>
    <row r="39" spans="1:5" ht="92.25" customHeight="1">
      <c r="A39" s="56" t="s">
        <v>92</v>
      </c>
      <c r="B39" s="246" t="s">
        <v>93</v>
      </c>
      <c r="C39" s="246"/>
      <c r="D39" s="46" t="s">
        <v>55</v>
      </c>
      <c r="E39" s="55"/>
    </row>
    <row r="40" spans="1:5" ht="109.5" customHeight="1">
      <c r="A40" s="56" t="s">
        <v>94</v>
      </c>
      <c r="B40" s="250" t="s">
        <v>95</v>
      </c>
      <c r="C40" s="250"/>
      <c r="D40" s="46" t="s">
        <v>55</v>
      </c>
      <c r="E40" s="55"/>
    </row>
    <row r="41" spans="1:5" ht="120" customHeight="1">
      <c r="A41" s="56" t="s">
        <v>96</v>
      </c>
      <c r="B41" s="246" t="s">
        <v>97</v>
      </c>
      <c r="C41" s="246"/>
      <c r="D41" s="46" t="s">
        <v>55</v>
      </c>
      <c r="E41" s="55"/>
    </row>
    <row r="42" spans="1:5" ht="77.25" customHeight="1">
      <c r="A42" s="56" t="s">
        <v>98</v>
      </c>
      <c r="B42" s="246" t="s">
        <v>99</v>
      </c>
      <c r="C42" s="246"/>
      <c r="D42" s="46" t="s">
        <v>55</v>
      </c>
      <c r="E42" s="55"/>
    </row>
    <row r="43" spans="1:5" ht="159" customHeight="1">
      <c r="A43" s="56" t="s">
        <v>100</v>
      </c>
      <c r="B43" s="246" t="s">
        <v>101</v>
      </c>
      <c r="C43" s="246"/>
      <c r="D43" s="55">
        <v>335</v>
      </c>
      <c r="E43" s="55"/>
    </row>
    <row r="44" spans="1:5" ht="144" customHeight="1">
      <c r="A44" s="56" t="s">
        <v>102</v>
      </c>
      <c r="B44" s="246" t="s">
        <v>103</v>
      </c>
      <c r="C44" s="246"/>
      <c r="D44" s="55">
        <v>616</v>
      </c>
      <c r="E44" s="55"/>
    </row>
    <row r="45" spans="1:5" ht="46.5" customHeight="1">
      <c r="A45" s="254" t="s">
        <v>104</v>
      </c>
      <c r="B45" s="254"/>
      <c r="C45" s="254"/>
      <c r="D45" s="254"/>
      <c r="E45" s="254"/>
    </row>
    <row r="46" spans="1:5" ht="108" customHeight="1">
      <c r="A46" s="54" t="s">
        <v>90</v>
      </c>
      <c r="B46" s="250" t="s">
        <v>91</v>
      </c>
      <c r="C46" s="250"/>
      <c r="D46" s="46" t="s">
        <v>55</v>
      </c>
      <c r="E46" s="55"/>
    </row>
    <row r="47" spans="1:5" ht="92.25" customHeight="1">
      <c r="A47" s="56" t="s">
        <v>92</v>
      </c>
      <c r="B47" s="246" t="s">
        <v>93</v>
      </c>
      <c r="C47" s="246"/>
      <c r="D47" s="46" t="s">
        <v>55</v>
      </c>
      <c r="E47" s="55"/>
    </row>
    <row r="48" spans="1:5" ht="109.5" customHeight="1">
      <c r="A48" s="56" t="s">
        <v>94</v>
      </c>
      <c r="B48" s="250" t="s">
        <v>95</v>
      </c>
      <c r="C48" s="250"/>
      <c r="D48" s="46" t="s">
        <v>55</v>
      </c>
      <c r="E48" s="55"/>
    </row>
    <row r="49" spans="1:5" ht="120" customHeight="1">
      <c r="A49" s="56" t="s">
        <v>96</v>
      </c>
      <c r="B49" s="246" t="s">
        <v>97</v>
      </c>
      <c r="C49" s="246"/>
      <c r="D49" s="46" t="s">
        <v>55</v>
      </c>
      <c r="E49" s="55"/>
    </row>
    <row r="50" spans="1:5" ht="77.25" customHeight="1">
      <c r="A50" s="56" t="s">
        <v>98</v>
      </c>
      <c r="B50" s="246" t="s">
        <v>99</v>
      </c>
      <c r="C50" s="246"/>
      <c r="D50" s="46" t="s">
        <v>55</v>
      </c>
      <c r="E50" s="55"/>
    </row>
    <row r="51" spans="1:5" ht="159" customHeight="1">
      <c r="A51" s="56" t="s">
        <v>100</v>
      </c>
      <c r="B51" s="246" t="s">
        <v>101</v>
      </c>
      <c r="C51" s="246"/>
      <c r="D51" s="46" t="s">
        <v>55</v>
      </c>
      <c r="E51" s="55"/>
    </row>
    <row r="52" spans="1:5" ht="144" customHeight="1">
      <c r="A52" s="56" t="s">
        <v>102</v>
      </c>
      <c r="B52" s="246" t="s">
        <v>103</v>
      </c>
      <c r="C52" s="246"/>
      <c r="D52" s="55">
        <v>630</v>
      </c>
      <c r="E52" s="55"/>
    </row>
    <row r="53" spans="1:5" ht="18">
      <c r="A53" s="4"/>
      <c r="B53" s="4"/>
      <c r="C53" s="4"/>
      <c r="D53" s="4"/>
      <c r="E53" s="4"/>
    </row>
    <row r="54" spans="1:5" ht="18">
      <c r="A54" s="4"/>
      <c r="B54" s="4"/>
      <c r="C54" s="4"/>
      <c r="D54" s="4"/>
      <c r="E54" s="4"/>
    </row>
    <row r="55" spans="1:5" ht="18">
      <c r="A55" s="4"/>
      <c r="B55" s="4"/>
      <c r="C55" s="4"/>
      <c r="D55" s="4"/>
      <c r="E55" s="4"/>
    </row>
    <row r="56" spans="1:5" ht="18">
      <c r="A56" s="4"/>
      <c r="B56" s="4"/>
      <c r="C56" s="4"/>
      <c r="D56" s="4"/>
      <c r="E56" s="4"/>
    </row>
    <row r="57" spans="1:5" ht="18">
      <c r="A57" s="4"/>
      <c r="B57" s="4"/>
      <c r="C57" s="4"/>
      <c r="D57" s="4"/>
      <c r="E57" s="4"/>
    </row>
    <row r="58" spans="1:5" ht="18">
      <c r="A58" s="4"/>
      <c r="B58" s="4"/>
      <c r="C58" s="4"/>
      <c r="D58" s="4"/>
      <c r="E58" s="4"/>
    </row>
    <row r="59" spans="1:5" ht="18">
      <c r="A59" s="4"/>
      <c r="B59" s="4"/>
      <c r="C59" s="4"/>
      <c r="D59" s="4"/>
      <c r="E59" s="4"/>
    </row>
    <row r="60" spans="1:5" ht="18">
      <c r="A60" s="4"/>
      <c r="B60" s="4"/>
      <c r="C60" s="4"/>
      <c r="D60" s="4"/>
      <c r="E60" s="4"/>
    </row>
    <row r="61" spans="1:5" ht="18">
      <c r="A61" s="4"/>
      <c r="B61" s="4"/>
      <c r="C61" s="4"/>
      <c r="D61" s="4"/>
      <c r="E61" s="4"/>
    </row>
    <row r="62" spans="1:5" ht="18">
      <c r="A62" s="4"/>
      <c r="B62" s="4"/>
      <c r="C62" s="4"/>
      <c r="D62" s="4"/>
      <c r="E62" s="4"/>
    </row>
    <row r="63" spans="1:5" ht="18">
      <c r="A63" s="4"/>
      <c r="B63" s="4"/>
      <c r="C63" s="4"/>
      <c r="D63" s="4"/>
      <c r="E63" s="4"/>
    </row>
    <row r="64" spans="1:5" ht="18">
      <c r="A64" s="4"/>
      <c r="B64" s="4"/>
      <c r="C64" s="4"/>
      <c r="D64" s="4"/>
      <c r="E64" s="4"/>
    </row>
    <row r="65" spans="1:5" ht="18">
      <c r="A65" s="4"/>
      <c r="B65" s="4"/>
      <c r="C65" s="4"/>
      <c r="D65" s="4"/>
      <c r="E65" s="4"/>
    </row>
    <row r="66" spans="1:5" ht="18">
      <c r="A66" s="4"/>
      <c r="B66" s="4"/>
      <c r="C66" s="4"/>
      <c r="D66" s="4"/>
      <c r="E66" s="4"/>
    </row>
    <row r="67" spans="1:5" ht="18">
      <c r="A67" s="4"/>
      <c r="B67" s="4"/>
      <c r="C67" s="4"/>
      <c r="D67" s="4"/>
      <c r="E67" s="4"/>
    </row>
    <row r="68" spans="1:5" ht="18">
      <c r="A68" s="4"/>
      <c r="B68" s="4"/>
      <c r="C68" s="4"/>
      <c r="D68" s="4"/>
      <c r="E68" s="4"/>
    </row>
    <row r="69" spans="1:5" ht="18">
      <c r="A69" s="4"/>
      <c r="B69" s="4"/>
      <c r="C69" s="4"/>
      <c r="D69" s="4"/>
      <c r="E69" s="4"/>
    </row>
    <row r="70" spans="1:5" ht="18">
      <c r="A70" s="4"/>
      <c r="B70" s="4"/>
      <c r="C70" s="4"/>
      <c r="D70" s="4"/>
      <c r="E70" s="4"/>
    </row>
    <row r="71" spans="1:5" ht="18">
      <c r="A71" s="4"/>
      <c r="B71" s="4"/>
      <c r="C71" s="4"/>
      <c r="D71" s="4"/>
      <c r="E71" s="4"/>
    </row>
    <row r="72" spans="1:5" ht="18">
      <c r="A72" s="4"/>
      <c r="B72" s="4"/>
      <c r="C72" s="4"/>
      <c r="D72" s="4"/>
      <c r="E72" s="4"/>
    </row>
    <row r="73" spans="1:5" ht="18">
      <c r="A73" s="4"/>
      <c r="B73" s="4"/>
      <c r="C73" s="4"/>
      <c r="D73" s="4"/>
      <c r="E73" s="4"/>
    </row>
    <row r="74" spans="1:5" ht="18">
      <c r="A74" s="4"/>
      <c r="B74" s="4"/>
      <c r="C74" s="4"/>
      <c r="D74" s="4"/>
      <c r="E74" s="4"/>
    </row>
    <row r="75" spans="1:5" ht="18">
      <c r="A75" s="4"/>
      <c r="B75" s="4"/>
      <c r="C75" s="4"/>
      <c r="D75" s="4"/>
      <c r="E75" s="4"/>
    </row>
    <row r="76" spans="1:5" ht="18">
      <c r="A76" s="4"/>
      <c r="B76" s="4"/>
      <c r="C76" s="4"/>
      <c r="D76" s="4"/>
      <c r="E76" s="4"/>
    </row>
    <row r="77" spans="1:5" ht="18">
      <c r="A77" s="4"/>
      <c r="B77" s="4"/>
      <c r="C77" s="4"/>
      <c r="D77" s="4"/>
      <c r="E77" s="4"/>
    </row>
    <row r="78" spans="1:5" ht="18">
      <c r="A78" s="4"/>
      <c r="B78" s="4"/>
      <c r="C78" s="4"/>
      <c r="D78" s="4"/>
      <c r="E78" s="4"/>
    </row>
    <row r="79" spans="1:5" ht="18">
      <c r="A79" s="4"/>
      <c r="B79" s="4"/>
      <c r="C79" s="4"/>
      <c r="D79" s="4"/>
      <c r="E79" s="4"/>
    </row>
    <row r="80" spans="1:5" ht="18">
      <c r="A80" s="4"/>
      <c r="B80" s="4"/>
      <c r="C80" s="4"/>
      <c r="D80" s="4"/>
      <c r="E80" s="4"/>
    </row>
    <row r="81" spans="1:5" ht="18">
      <c r="A81" s="4"/>
      <c r="B81" s="4"/>
      <c r="C81" s="4"/>
      <c r="D81" s="4"/>
      <c r="E81" s="4"/>
    </row>
    <row r="82" spans="1:5" ht="18">
      <c r="A82" s="4"/>
      <c r="B82" s="4"/>
      <c r="C82" s="4"/>
      <c r="D82" s="4"/>
      <c r="E82" s="4"/>
    </row>
  </sheetData>
  <sheetProtection selectLockedCells="1" selectUnlockedCells="1"/>
  <mergeCells count="35">
    <mergeCell ref="B48:C48"/>
    <mergeCell ref="B49:C49"/>
    <mergeCell ref="B50:C50"/>
    <mergeCell ref="B51:C51"/>
    <mergeCell ref="B52:C52"/>
    <mergeCell ref="B42:C42"/>
    <mergeCell ref="B43:C43"/>
    <mergeCell ref="B44:C44"/>
    <mergeCell ref="A45:E45"/>
    <mergeCell ref="B46:C46"/>
    <mergeCell ref="B47:C47"/>
    <mergeCell ref="A36:D36"/>
    <mergeCell ref="A37:E37"/>
    <mergeCell ref="B38:C38"/>
    <mergeCell ref="B39:C39"/>
    <mergeCell ref="B40:C40"/>
    <mergeCell ref="B41:C41"/>
    <mergeCell ref="B19:C19"/>
    <mergeCell ref="B20:C20"/>
    <mergeCell ref="A21:E21"/>
    <mergeCell ref="B22:C28"/>
    <mergeCell ref="A29:E29"/>
    <mergeCell ref="B30:C35"/>
    <mergeCell ref="B8:C8"/>
    <mergeCell ref="B9:C9"/>
    <mergeCell ref="A10:E10"/>
    <mergeCell ref="B11:C16"/>
    <mergeCell ref="A17:D17"/>
    <mergeCell ref="B18:C18"/>
    <mergeCell ref="A2:D2"/>
    <mergeCell ref="B3:C3"/>
    <mergeCell ref="A4:D4"/>
    <mergeCell ref="B5:C5"/>
    <mergeCell ref="B6:C6"/>
    <mergeCell ref="B7:C7"/>
  </mergeCells>
  <hyperlinks>
    <hyperlink ref="E4" location="Меню!A2" display="возврат в главное меню"/>
    <hyperlink ref="E17" location="Меню!A2" display="возврат в главное меню"/>
    <hyperlink ref="E36" location="Меню!A2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9"/>
  <sheetViews>
    <sheetView zoomScale="80" zoomScaleNormal="80" zoomScaleSheetLayoutView="75" zoomScalePageLayoutView="0" workbookViewId="0" topLeftCell="A37">
      <selection activeCell="E38" sqref="E38"/>
    </sheetView>
  </sheetViews>
  <sheetFormatPr defaultColWidth="10.140625" defaultRowHeight="12.75"/>
  <cols>
    <col min="1" max="1" width="67.57421875" style="1" customWidth="1"/>
    <col min="2" max="2" width="21.421875" style="1" customWidth="1"/>
    <col min="3" max="3" width="31.8515625" style="1" customWidth="1"/>
    <col min="4" max="4" width="26.28125" style="1" customWidth="1"/>
    <col min="5" max="5" width="23.140625" style="1" customWidth="1"/>
    <col min="6" max="16384" width="10.140625" style="1" customWidth="1"/>
  </cols>
  <sheetData>
    <row r="1" spans="1:5" ht="14.25">
      <c r="A1" s="35"/>
      <c r="B1" s="35"/>
      <c r="C1" s="35"/>
      <c r="D1" s="36"/>
      <c r="E1" s="36"/>
    </row>
    <row r="2" spans="1:5" ht="45" customHeight="1">
      <c r="A2" s="255" t="s">
        <v>105</v>
      </c>
      <c r="B2" s="255"/>
      <c r="C2" s="255"/>
      <c r="D2" s="255"/>
      <c r="E2" s="57"/>
    </row>
    <row r="3" spans="1:5" ht="36.75" customHeight="1">
      <c r="A3" s="256" t="s">
        <v>106</v>
      </c>
      <c r="B3" s="256"/>
      <c r="C3" s="256"/>
      <c r="D3" s="256"/>
      <c r="E3" s="40" t="s">
        <v>52</v>
      </c>
    </row>
    <row r="4" spans="1:5" ht="54">
      <c r="A4" s="58" t="s">
        <v>107</v>
      </c>
      <c r="B4" s="257" t="s">
        <v>48</v>
      </c>
      <c r="C4" s="257"/>
      <c r="D4" s="59" t="s">
        <v>108</v>
      </c>
      <c r="E4" s="60" t="s">
        <v>109</v>
      </c>
    </row>
    <row r="5" spans="1:5" ht="17.25" customHeight="1">
      <c r="A5" s="258" t="s">
        <v>110</v>
      </c>
      <c r="B5" s="258"/>
      <c r="C5" s="258"/>
      <c r="D5" s="258"/>
      <c r="E5" s="258"/>
    </row>
    <row r="6" spans="1:5" ht="36">
      <c r="A6" s="61" t="s">
        <v>111</v>
      </c>
      <c r="B6" s="259" t="s">
        <v>112</v>
      </c>
      <c r="C6" s="259"/>
      <c r="D6" s="57">
        <v>478</v>
      </c>
      <c r="E6" s="260" t="s">
        <v>55</v>
      </c>
    </row>
    <row r="7" spans="1:5" ht="18">
      <c r="A7" s="61" t="s">
        <v>113</v>
      </c>
      <c r="B7" s="259" t="s">
        <v>112</v>
      </c>
      <c r="C7" s="259"/>
      <c r="D7" s="57">
        <v>576</v>
      </c>
      <c r="E7" s="260"/>
    </row>
    <row r="8" spans="1:5" ht="17.25" customHeight="1">
      <c r="A8" s="258" t="s">
        <v>114</v>
      </c>
      <c r="B8" s="258"/>
      <c r="C8" s="258"/>
      <c r="D8" s="258"/>
      <c r="E8" s="258"/>
    </row>
    <row r="9" spans="1:5" ht="36">
      <c r="A9" s="61" t="s">
        <v>115</v>
      </c>
      <c r="B9" s="259" t="s">
        <v>112</v>
      </c>
      <c r="C9" s="259"/>
      <c r="D9" s="57">
        <v>490</v>
      </c>
      <c r="E9" s="260" t="s">
        <v>55</v>
      </c>
    </row>
    <row r="10" spans="1:5" ht="18">
      <c r="A10" s="61" t="s">
        <v>116</v>
      </c>
      <c r="B10" s="259" t="s">
        <v>112</v>
      </c>
      <c r="C10" s="259"/>
      <c r="D10" s="57">
        <v>593</v>
      </c>
      <c r="E10" s="260"/>
    </row>
    <row r="11" spans="1:5" ht="17.25" customHeight="1">
      <c r="A11" s="258" t="s">
        <v>117</v>
      </c>
      <c r="B11" s="258"/>
      <c r="C11" s="258"/>
      <c r="D11" s="258"/>
      <c r="E11" s="258"/>
    </row>
    <row r="12" spans="1:5" ht="36">
      <c r="A12" s="62" t="s">
        <v>118</v>
      </c>
      <c r="B12" s="5" t="s">
        <v>112</v>
      </c>
      <c r="C12" s="5"/>
      <c r="D12" s="55">
        <v>512</v>
      </c>
      <c r="E12" s="63" t="s">
        <v>55</v>
      </c>
    </row>
    <row r="13" spans="1:5" ht="17.25" customHeight="1">
      <c r="A13" s="258" t="s">
        <v>119</v>
      </c>
      <c r="B13" s="258"/>
      <c r="C13" s="258"/>
      <c r="D13" s="258"/>
      <c r="E13" s="258"/>
    </row>
    <row r="14" spans="1:5" ht="36">
      <c r="A14" s="61" t="s">
        <v>118</v>
      </c>
      <c r="B14" s="259" t="s">
        <v>112</v>
      </c>
      <c r="C14" s="259"/>
      <c r="D14" s="57">
        <v>545</v>
      </c>
      <c r="E14" s="260" t="s">
        <v>55</v>
      </c>
    </row>
    <row r="15" spans="1:5" ht="18">
      <c r="A15" s="61" t="s">
        <v>113</v>
      </c>
      <c r="B15" s="259" t="s">
        <v>112</v>
      </c>
      <c r="C15" s="259"/>
      <c r="D15" s="57">
        <v>663</v>
      </c>
      <c r="E15" s="260"/>
    </row>
    <row r="16" spans="1:5" ht="17.25" customHeight="1">
      <c r="A16" s="258" t="s">
        <v>120</v>
      </c>
      <c r="B16" s="258"/>
      <c r="C16" s="258"/>
      <c r="D16" s="258"/>
      <c r="E16" s="258"/>
    </row>
    <row r="17" spans="1:5" ht="36">
      <c r="A17" s="61" t="s">
        <v>121</v>
      </c>
      <c r="B17" s="259" t="s">
        <v>112</v>
      </c>
      <c r="C17" s="259"/>
      <c r="D17" s="64">
        <v>708</v>
      </c>
      <c r="E17" s="63" t="s">
        <v>55</v>
      </c>
    </row>
    <row r="18" spans="1:5" ht="18" customHeight="1">
      <c r="A18" s="261"/>
      <c r="B18" s="261"/>
      <c r="C18" s="261"/>
      <c r="D18" s="261"/>
      <c r="E18" s="261"/>
    </row>
    <row r="19" spans="1:5" ht="32.25" customHeight="1">
      <c r="A19" s="262" t="s">
        <v>122</v>
      </c>
      <c r="B19" s="262"/>
      <c r="C19" s="262"/>
      <c r="D19" s="262"/>
      <c r="E19" s="65" t="s">
        <v>52</v>
      </c>
    </row>
    <row r="20" spans="1:5" ht="17.25" customHeight="1">
      <c r="A20" s="258" t="s">
        <v>123</v>
      </c>
      <c r="B20" s="258"/>
      <c r="C20" s="258"/>
      <c r="D20" s="258"/>
      <c r="E20" s="258"/>
    </row>
    <row r="21" spans="1:5" ht="42" customHeight="1">
      <c r="A21" s="66" t="s">
        <v>124</v>
      </c>
      <c r="B21" s="263" t="s">
        <v>112</v>
      </c>
      <c r="C21" s="263"/>
      <c r="D21" s="67">
        <v>450</v>
      </c>
      <c r="E21" s="68" t="s">
        <v>55</v>
      </c>
    </row>
    <row r="22" spans="1:5" ht="17.25" customHeight="1">
      <c r="A22" s="264" t="s">
        <v>125</v>
      </c>
      <c r="B22" s="264"/>
      <c r="C22" s="264"/>
      <c r="D22" s="264"/>
      <c r="E22" s="264"/>
    </row>
    <row r="23" spans="1:5" ht="42" customHeight="1">
      <c r="A23" s="66" t="s">
        <v>126</v>
      </c>
      <c r="B23" s="263" t="s">
        <v>112</v>
      </c>
      <c r="C23" s="263"/>
      <c r="D23" s="67">
        <v>416</v>
      </c>
      <c r="E23" s="68" t="s">
        <v>55</v>
      </c>
    </row>
    <row r="24" spans="1:5" ht="17.25" customHeight="1">
      <c r="A24" s="264" t="s">
        <v>127</v>
      </c>
      <c r="B24" s="264"/>
      <c r="C24" s="264"/>
      <c r="D24" s="264"/>
      <c r="E24" s="264"/>
    </row>
    <row r="25" spans="1:5" ht="42" customHeight="1">
      <c r="A25" s="66" t="s">
        <v>128</v>
      </c>
      <c r="B25" s="263" t="s">
        <v>112</v>
      </c>
      <c r="C25" s="263"/>
      <c r="D25" s="67">
        <v>450</v>
      </c>
      <c r="E25" s="68" t="s">
        <v>55</v>
      </c>
    </row>
    <row r="26" spans="1:5" ht="17.25" customHeight="1">
      <c r="A26" s="264" t="s">
        <v>129</v>
      </c>
      <c r="B26" s="264"/>
      <c r="C26" s="264"/>
      <c r="D26" s="264"/>
      <c r="E26" s="264"/>
    </row>
    <row r="27" spans="1:5" ht="42" customHeight="1">
      <c r="A27" s="66" t="s">
        <v>130</v>
      </c>
      <c r="B27" s="263" t="s">
        <v>112</v>
      </c>
      <c r="C27" s="263"/>
      <c r="D27" s="67">
        <v>430</v>
      </c>
      <c r="E27" s="68" t="s">
        <v>55</v>
      </c>
    </row>
    <row r="28" spans="1:5" ht="17.25" customHeight="1">
      <c r="A28" s="264" t="s">
        <v>131</v>
      </c>
      <c r="B28" s="264"/>
      <c r="C28" s="264"/>
      <c r="D28" s="264"/>
      <c r="E28" s="264"/>
    </row>
    <row r="29" spans="1:5" ht="42" customHeight="1">
      <c r="A29" s="66" t="s">
        <v>132</v>
      </c>
      <c r="B29" s="263" t="s">
        <v>112</v>
      </c>
      <c r="C29" s="263"/>
      <c r="D29" s="67">
        <v>583</v>
      </c>
      <c r="E29" s="68" t="s">
        <v>55</v>
      </c>
    </row>
    <row r="30" spans="1:5" ht="18" customHeight="1">
      <c r="A30" s="265"/>
      <c r="B30" s="265"/>
      <c r="C30" s="265"/>
      <c r="D30" s="265"/>
      <c r="E30" s="265"/>
    </row>
    <row r="31" spans="1:5" ht="38.25" customHeight="1">
      <c r="A31" s="266" t="s">
        <v>133</v>
      </c>
      <c r="B31" s="266"/>
      <c r="C31" s="266"/>
      <c r="D31" s="266"/>
      <c r="E31" s="266"/>
    </row>
    <row r="32" spans="1:5" ht="54" customHeight="1">
      <c r="A32" s="69" t="s">
        <v>134</v>
      </c>
      <c r="B32" s="267" t="s">
        <v>135</v>
      </c>
      <c r="C32" s="267"/>
      <c r="D32" s="57">
        <v>1365</v>
      </c>
      <c r="E32" s="63" t="s">
        <v>55</v>
      </c>
    </row>
    <row r="33" spans="1:5" ht="62.25" customHeight="1">
      <c r="A33" s="69" t="s">
        <v>136</v>
      </c>
      <c r="B33" s="267" t="s">
        <v>137</v>
      </c>
      <c r="C33" s="267"/>
      <c r="D33" s="57">
        <v>4240</v>
      </c>
      <c r="E33" s="63" t="s">
        <v>55</v>
      </c>
    </row>
    <row r="34" spans="1:5" ht="54" customHeight="1">
      <c r="A34" s="69" t="s">
        <v>136</v>
      </c>
      <c r="B34" s="267" t="s">
        <v>138</v>
      </c>
      <c r="C34" s="267"/>
      <c r="D34" s="57">
        <v>5000</v>
      </c>
      <c r="E34" s="63" t="s">
        <v>55</v>
      </c>
    </row>
    <row r="35" spans="1:5" ht="30" customHeight="1">
      <c r="A35" s="268" t="s">
        <v>139</v>
      </c>
      <c r="B35" s="268"/>
      <c r="C35" s="268"/>
      <c r="D35" s="268"/>
      <c r="E35" s="268"/>
    </row>
    <row r="36" spans="1:5" ht="49.5" customHeight="1">
      <c r="A36" s="269" t="s">
        <v>140</v>
      </c>
      <c r="B36" s="269"/>
      <c r="C36" s="269"/>
      <c r="D36" s="269"/>
      <c r="E36" s="269"/>
    </row>
    <row r="37" spans="1:5" ht="27" customHeight="1">
      <c r="A37" s="269"/>
      <c r="B37" s="269"/>
      <c r="C37" s="269"/>
      <c r="D37" s="269"/>
      <c r="E37" s="269"/>
    </row>
    <row r="38" spans="1:5" ht="42.75" customHeight="1">
      <c r="A38" s="270" t="s">
        <v>141</v>
      </c>
      <c r="B38" s="270"/>
      <c r="C38" s="270"/>
      <c r="D38" s="270"/>
      <c r="E38" s="40" t="s">
        <v>52</v>
      </c>
    </row>
    <row r="39" spans="1:5" ht="36">
      <c r="A39" s="58" t="s">
        <v>107</v>
      </c>
      <c r="B39" s="71" t="s">
        <v>48</v>
      </c>
      <c r="C39" s="72"/>
      <c r="D39" s="59" t="s">
        <v>142</v>
      </c>
      <c r="E39" s="60" t="s">
        <v>143</v>
      </c>
    </row>
    <row r="40" spans="1:5" ht="17.25" customHeight="1">
      <c r="A40" s="258" t="s">
        <v>144</v>
      </c>
      <c r="B40" s="258"/>
      <c r="C40" s="258"/>
      <c r="D40" s="258"/>
      <c r="E40" s="258"/>
    </row>
    <row r="41" spans="1:5" ht="36">
      <c r="A41" s="62" t="s">
        <v>145</v>
      </c>
      <c r="B41" s="259" t="s">
        <v>15</v>
      </c>
      <c r="C41" s="259"/>
      <c r="D41" s="55">
        <v>580</v>
      </c>
      <c r="E41" s="63" t="s">
        <v>55</v>
      </c>
    </row>
    <row r="42" spans="1:5" ht="17.25" customHeight="1">
      <c r="A42" s="258" t="s">
        <v>146</v>
      </c>
      <c r="B42" s="258"/>
      <c r="C42" s="258"/>
      <c r="D42" s="258"/>
      <c r="E42" s="258"/>
    </row>
    <row r="43" spans="1:5" ht="33.75" customHeight="1">
      <c r="A43" s="62" t="s">
        <v>147</v>
      </c>
      <c r="B43" s="271" t="s">
        <v>15</v>
      </c>
      <c r="C43" s="271"/>
      <c r="D43" s="55">
        <v>600</v>
      </c>
      <c r="E43" s="63" t="s">
        <v>55</v>
      </c>
    </row>
    <row r="44" spans="1:5" ht="17.25" customHeight="1">
      <c r="A44" s="258" t="s">
        <v>148</v>
      </c>
      <c r="B44" s="258"/>
      <c r="C44" s="258"/>
      <c r="D44" s="258"/>
      <c r="E44" s="258"/>
    </row>
    <row r="45" spans="1:5" ht="17.25" customHeight="1">
      <c r="A45" s="73" t="s">
        <v>149</v>
      </c>
      <c r="B45" s="74"/>
      <c r="C45" s="74"/>
      <c r="D45" s="70">
        <v>578</v>
      </c>
      <c r="E45" s="63" t="s">
        <v>55</v>
      </c>
    </row>
    <row r="46" spans="1:5" ht="17.25" customHeight="1">
      <c r="A46" s="62" t="s">
        <v>150</v>
      </c>
      <c r="B46" s="271" t="s">
        <v>15</v>
      </c>
      <c r="C46" s="271"/>
      <c r="D46" s="55">
        <v>628</v>
      </c>
      <c r="E46" s="63" t="s">
        <v>55</v>
      </c>
    </row>
    <row r="47" spans="1:5" ht="17.25" customHeight="1">
      <c r="A47" s="258" t="s">
        <v>151</v>
      </c>
      <c r="B47" s="258"/>
      <c r="C47" s="258"/>
      <c r="D47" s="258"/>
      <c r="E47" s="258"/>
    </row>
    <row r="48" spans="1:5" ht="50.25" customHeight="1">
      <c r="A48" s="62" t="s">
        <v>152</v>
      </c>
      <c r="B48" s="271" t="s">
        <v>15</v>
      </c>
      <c r="C48" s="271"/>
      <c r="D48" s="55">
        <v>622</v>
      </c>
      <c r="E48" s="63" t="s">
        <v>55</v>
      </c>
    </row>
    <row r="49" spans="1:5" ht="17.25" customHeight="1">
      <c r="A49" s="62" t="s">
        <v>153</v>
      </c>
      <c r="B49" s="271" t="s">
        <v>15</v>
      </c>
      <c r="C49" s="271"/>
      <c r="D49" s="55">
        <v>640</v>
      </c>
      <c r="E49" s="63" t="s">
        <v>55</v>
      </c>
    </row>
    <row r="50" spans="1:5" ht="17.25" customHeight="1" hidden="1">
      <c r="A50" s="258" t="s">
        <v>154</v>
      </c>
      <c r="B50" s="258"/>
      <c r="C50" s="258"/>
      <c r="D50" s="258"/>
      <c r="E50" s="258"/>
    </row>
    <row r="51" spans="1:5" ht="33.75" customHeight="1" hidden="1">
      <c r="A51" s="61" t="s">
        <v>155</v>
      </c>
      <c r="B51" s="272" t="s">
        <v>15</v>
      </c>
      <c r="C51" s="272"/>
      <c r="D51" s="55"/>
      <c r="E51" s="63"/>
    </row>
    <row r="52" spans="1:5" ht="17.25" customHeight="1">
      <c r="A52" s="258" t="s">
        <v>156</v>
      </c>
      <c r="B52" s="258"/>
      <c r="C52" s="258"/>
      <c r="D52" s="258"/>
      <c r="E52" s="258"/>
    </row>
    <row r="53" spans="1:5" ht="33.75" customHeight="1">
      <c r="A53" s="61" t="s">
        <v>149</v>
      </c>
      <c r="B53" s="272" t="s">
        <v>15</v>
      </c>
      <c r="C53" s="272"/>
      <c r="D53" s="55">
        <v>777</v>
      </c>
      <c r="E53" s="63" t="s">
        <v>55</v>
      </c>
    </row>
    <row r="54" spans="1:5" ht="17.25" customHeight="1">
      <c r="A54" s="258" t="s">
        <v>157</v>
      </c>
      <c r="B54" s="258"/>
      <c r="C54" s="258"/>
      <c r="D54" s="258"/>
      <c r="E54" s="258"/>
    </row>
    <row r="55" spans="1:5" ht="17.25" customHeight="1">
      <c r="A55" s="75" t="s">
        <v>158</v>
      </c>
      <c r="B55" s="272" t="s">
        <v>15</v>
      </c>
      <c r="C55" s="272"/>
      <c r="D55" s="55">
        <v>777</v>
      </c>
      <c r="E55" s="63" t="s">
        <v>55</v>
      </c>
    </row>
    <row r="56" spans="1:5" ht="17.25" customHeight="1">
      <c r="A56" s="75" t="s">
        <v>159</v>
      </c>
      <c r="B56" s="272" t="s">
        <v>15</v>
      </c>
      <c r="C56" s="272"/>
      <c r="D56" s="55">
        <v>846</v>
      </c>
      <c r="E56" s="63" t="s">
        <v>55</v>
      </c>
    </row>
    <row r="57" spans="1:5" ht="21" customHeight="1">
      <c r="A57" s="273" t="s">
        <v>160</v>
      </c>
      <c r="B57" s="273"/>
      <c r="C57" s="273"/>
      <c r="D57" s="273"/>
      <c r="E57" s="273"/>
    </row>
    <row r="58" spans="1:5" ht="162" customHeight="1">
      <c r="A58" s="76" t="s">
        <v>161</v>
      </c>
      <c r="B58" s="274" t="s">
        <v>162</v>
      </c>
      <c r="C58" s="274"/>
      <c r="D58" s="55">
        <v>4605</v>
      </c>
      <c r="E58" s="63" t="s">
        <v>55</v>
      </c>
    </row>
    <row r="59" spans="1:5" ht="169.5" customHeight="1">
      <c r="A59" s="275" t="s">
        <v>163</v>
      </c>
      <c r="B59" s="275"/>
      <c r="C59" s="275"/>
      <c r="D59" s="275"/>
      <c r="E59" s="275"/>
    </row>
    <row r="60" spans="1:5" ht="48.75" customHeight="1">
      <c r="A60" s="76" t="s">
        <v>164</v>
      </c>
      <c r="B60" s="276" t="s">
        <v>165</v>
      </c>
      <c r="C60" s="276"/>
      <c r="D60" s="55">
        <v>3588</v>
      </c>
      <c r="E60" s="63" t="s">
        <v>55</v>
      </c>
    </row>
    <row r="61" spans="1:5" ht="48.75" customHeight="1">
      <c r="A61" s="76" t="s">
        <v>166</v>
      </c>
      <c r="B61" s="276" t="s">
        <v>165</v>
      </c>
      <c r="C61" s="276"/>
      <c r="D61" s="55">
        <v>4055</v>
      </c>
      <c r="E61" s="63" t="s">
        <v>55</v>
      </c>
    </row>
    <row r="62" spans="1:5" ht="48.75" customHeight="1">
      <c r="A62" s="76" t="s">
        <v>167</v>
      </c>
      <c r="B62" s="277" t="s">
        <v>168</v>
      </c>
      <c r="C62" s="277"/>
      <c r="D62" s="55">
        <v>4605</v>
      </c>
      <c r="E62" s="63" t="s">
        <v>55</v>
      </c>
    </row>
    <row r="63" spans="1:5" ht="82.5" customHeight="1">
      <c r="A63" s="278" t="s">
        <v>169</v>
      </c>
      <c r="B63" s="278"/>
      <c r="C63" s="278"/>
      <c r="D63" s="278"/>
      <c r="E63" s="278"/>
    </row>
    <row r="64" spans="1:5" ht="56.25" customHeight="1">
      <c r="A64" s="76" t="s">
        <v>170</v>
      </c>
      <c r="B64" s="276" t="s">
        <v>165</v>
      </c>
      <c r="C64" s="276"/>
      <c r="D64" s="55">
        <v>485</v>
      </c>
      <c r="E64" s="63" t="s">
        <v>55</v>
      </c>
    </row>
    <row r="65" spans="1:5" ht="56.25" customHeight="1">
      <c r="A65" s="76" t="s">
        <v>171</v>
      </c>
      <c r="B65" s="276" t="s">
        <v>165</v>
      </c>
      <c r="C65" s="276"/>
      <c r="D65" s="55">
        <v>2240</v>
      </c>
      <c r="E65" s="63" t="s">
        <v>55</v>
      </c>
    </row>
    <row r="66" spans="1:5" ht="56.25" customHeight="1">
      <c r="A66" s="76" t="s">
        <v>172</v>
      </c>
      <c r="B66" s="276" t="s">
        <v>165</v>
      </c>
      <c r="C66" s="276"/>
      <c r="D66" s="55">
        <v>6154</v>
      </c>
      <c r="E66" s="63" t="s">
        <v>55</v>
      </c>
    </row>
    <row r="67" spans="1:5" ht="56.25" customHeight="1">
      <c r="A67" s="278" t="s">
        <v>139</v>
      </c>
      <c r="B67" s="278"/>
      <c r="C67" s="278"/>
      <c r="D67" s="278"/>
      <c r="E67" s="278"/>
    </row>
    <row r="68" spans="1:5" ht="36.75" customHeight="1">
      <c r="A68" s="279" t="s">
        <v>173</v>
      </c>
      <c r="B68" s="279"/>
      <c r="C68" s="279"/>
      <c r="D68" s="279"/>
      <c r="E68" s="279"/>
    </row>
    <row r="69" spans="1:5" ht="38.25" customHeight="1">
      <c r="A69" s="280"/>
      <c r="B69" s="280"/>
      <c r="C69" s="280"/>
      <c r="D69" s="280"/>
      <c r="E69" s="280"/>
    </row>
    <row r="70" spans="1:5" ht="40.5" customHeight="1">
      <c r="A70" s="281" t="s">
        <v>174</v>
      </c>
      <c r="B70" s="281"/>
      <c r="C70" s="281"/>
      <c r="D70" s="281"/>
      <c r="E70" s="77" t="s">
        <v>52</v>
      </c>
    </row>
    <row r="71" spans="1:5" ht="56.25" customHeight="1">
      <c r="A71" s="78" t="s">
        <v>107</v>
      </c>
      <c r="B71" s="282" t="s">
        <v>48</v>
      </c>
      <c r="C71" s="282"/>
      <c r="D71" s="79" t="s">
        <v>175</v>
      </c>
      <c r="E71" s="80" t="s">
        <v>143</v>
      </c>
    </row>
    <row r="72" spans="1:5" ht="18" customHeight="1">
      <c r="A72" s="258" t="s">
        <v>176</v>
      </c>
      <c r="B72" s="258"/>
      <c r="C72" s="258"/>
      <c r="D72" s="258"/>
      <c r="E72" s="258"/>
    </row>
    <row r="73" spans="1:5" ht="18" customHeight="1">
      <c r="A73" s="81" t="s">
        <v>177</v>
      </c>
      <c r="B73" s="283" t="s">
        <v>178</v>
      </c>
      <c r="C73" s="283"/>
      <c r="D73" s="82">
        <v>252</v>
      </c>
      <c r="E73" s="83"/>
    </row>
    <row r="74" spans="1:5" ht="17.25" customHeight="1">
      <c r="A74" s="258" t="s">
        <v>179</v>
      </c>
      <c r="B74" s="258"/>
      <c r="C74" s="258"/>
      <c r="D74" s="258"/>
      <c r="E74" s="258"/>
    </row>
    <row r="75" spans="1:5" ht="17.25" customHeight="1">
      <c r="A75" s="84" t="s">
        <v>180</v>
      </c>
      <c r="B75" s="284" t="s">
        <v>178</v>
      </c>
      <c r="C75" s="284"/>
      <c r="D75" s="57">
        <v>388</v>
      </c>
      <c r="E75" s="285" t="s">
        <v>55</v>
      </c>
    </row>
    <row r="76" spans="1:5" ht="17.25" customHeight="1">
      <c r="A76" s="61" t="s">
        <v>181</v>
      </c>
      <c r="B76" s="284" t="s">
        <v>178</v>
      </c>
      <c r="C76" s="284"/>
      <c r="D76" s="57">
        <v>400</v>
      </c>
      <c r="E76" s="285"/>
    </row>
    <row r="77" spans="1:5" ht="17.25" customHeight="1">
      <c r="A77" s="61" t="s">
        <v>182</v>
      </c>
      <c r="B77" s="284" t="s">
        <v>178</v>
      </c>
      <c r="C77" s="284"/>
      <c r="D77" s="57">
        <v>388</v>
      </c>
      <c r="E77" s="285"/>
    </row>
    <row r="78" spans="1:5" ht="17.25" customHeight="1">
      <c r="A78" s="61" t="s">
        <v>183</v>
      </c>
      <c r="B78" s="284" t="s">
        <v>178</v>
      </c>
      <c r="C78" s="284"/>
      <c r="D78" s="57">
        <v>427</v>
      </c>
      <c r="E78" s="285"/>
    </row>
    <row r="79" spans="1:5" ht="17.25" customHeight="1">
      <c r="A79" s="61" t="s">
        <v>184</v>
      </c>
      <c r="B79" s="284" t="s">
        <v>178</v>
      </c>
      <c r="C79" s="284"/>
      <c r="D79" s="85">
        <v>427</v>
      </c>
      <c r="E79" s="285"/>
    </row>
    <row r="80" spans="1:5" ht="17.25" customHeight="1">
      <c r="A80" s="258" t="s">
        <v>185</v>
      </c>
      <c r="B80" s="258"/>
      <c r="C80" s="258"/>
      <c r="D80" s="258"/>
      <c r="E80" s="258"/>
    </row>
    <row r="81" spans="1:5" ht="17.25" customHeight="1">
      <c r="A81" s="84" t="s">
        <v>186</v>
      </c>
      <c r="B81" s="284" t="s">
        <v>178</v>
      </c>
      <c r="C81" s="284"/>
      <c r="D81" s="57">
        <v>469</v>
      </c>
      <c r="E81" s="55"/>
    </row>
    <row r="82" spans="1:5" ht="17.25" customHeight="1">
      <c r="A82" s="61" t="s">
        <v>187</v>
      </c>
      <c r="B82" s="284" t="s">
        <v>178</v>
      </c>
      <c r="C82" s="284"/>
      <c r="D82" s="57">
        <v>433</v>
      </c>
      <c r="E82" s="55"/>
    </row>
    <row r="83" spans="1:5" ht="17.25" customHeight="1">
      <c r="A83" s="258" t="s">
        <v>188</v>
      </c>
      <c r="B83" s="258"/>
      <c r="C83" s="258"/>
      <c r="D83" s="258"/>
      <c r="E83" s="258"/>
    </row>
    <row r="84" spans="1:5" ht="17.25" customHeight="1">
      <c r="A84" s="62" t="s">
        <v>189</v>
      </c>
      <c r="B84" s="283" t="s">
        <v>178</v>
      </c>
      <c r="C84" s="283"/>
      <c r="D84" s="55">
        <v>467</v>
      </c>
      <c r="E84" s="63" t="s">
        <v>55</v>
      </c>
    </row>
    <row r="85" spans="1:5" ht="17.25" customHeight="1">
      <c r="A85" s="258" t="s">
        <v>190</v>
      </c>
      <c r="B85" s="258"/>
      <c r="C85" s="258"/>
      <c r="D85" s="258"/>
      <c r="E85" s="258"/>
    </row>
    <row r="86" spans="1:5" ht="17.25" customHeight="1">
      <c r="A86" s="62" t="s">
        <v>191</v>
      </c>
      <c r="B86" s="283" t="s">
        <v>178</v>
      </c>
      <c r="C86" s="283"/>
      <c r="D86" s="55">
        <v>343</v>
      </c>
      <c r="E86" s="63" t="s">
        <v>55</v>
      </c>
    </row>
    <row r="87" spans="1:5" ht="17.25" customHeight="1">
      <c r="A87" s="258" t="s">
        <v>192</v>
      </c>
      <c r="B87" s="258"/>
      <c r="C87" s="258"/>
      <c r="D87" s="258"/>
      <c r="E87" s="258"/>
    </row>
    <row r="88" spans="1:5" ht="17.25" customHeight="1">
      <c r="A88" s="62" t="s">
        <v>193</v>
      </c>
      <c r="B88" s="283" t="s">
        <v>178</v>
      </c>
      <c r="C88" s="283"/>
      <c r="D88" s="55">
        <v>587</v>
      </c>
      <c r="E88" s="63" t="s">
        <v>55</v>
      </c>
    </row>
    <row r="89" spans="1:5" ht="17.25" customHeight="1">
      <c r="A89" s="258" t="s">
        <v>194</v>
      </c>
      <c r="B89" s="258"/>
      <c r="C89" s="258"/>
      <c r="D89" s="258"/>
      <c r="E89" s="258"/>
    </row>
    <row r="90" spans="1:5" ht="17.25" customHeight="1">
      <c r="A90" s="62" t="s">
        <v>195</v>
      </c>
      <c r="B90" s="283" t="s">
        <v>178</v>
      </c>
      <c r="C90" s="283"/>
      <c r="D90" s="55">
        <v>984</v>
      </c>
      <c r="E90" s="55"/>
    </row>
    <row r="91" spans="1:5" ht="17.25" customHeight="1">
      <c r="A91" s="258" t="s">
        <v>196</v>
      </c>
      <c r="B91" s="258"/>
      <c r="C91" s="258"/>
      <c r="D91" s="258"/>
      <c r="E91" s="258"/>
    </row>
    <row r="92" spans="1:5" ht="17.25" customHeight="1">
      <c r="A92" s="62" t="s">
        <v>197</v>
      </c>
      <c r="B92" s="283" t="s">
        <v>178</v>
      </c>
      <c r="C92" s="283"/>
      <c r="D92" s="55">
        <v>1422</v>
      </c>
      <c r="E92" s="55"/>
    </row>
    <row r="93" spans="1:5" ht="17.25" customHeight="1">
      <c r="A93" s="286" t="s">
        <v>198</v>
      </c>
      <c r="B93" s="286"/>
      <c r="C93" s="286"/>
      <c r="D93" s="286"/>
      <c r="E93" s="286"/>
    </row>
    <row r="94" spans="1:5" ht="51" customHeight="1">
      <c r="A94" s="76" t="s">
        <v>199</v>
      </c>
      <c r="B94" s="272" t="s">
        <v>200</v>
      </c>
      <c r="C94" s="272"/>
      <c r="D94" s="55">
        <v>2474</v>
      </c>
      <c r="E94" s="55"/>
    </row>
    <row r="95" spans="1:5" ht="70.5" customHeight="1">
      <c r="A95" s="76" t="s">
        <v>201</v>
      </c>
      <c r="B95" s="272" t="s">
        <v>202</v>
      </c>
      <c r="C95" s="272"/>
      <c r="D95" s="55">
        <v>2525</v>
      </c>
      <c r="E95" s="55"/>
    </row>
    <row r="96" spans="1:5" ht="43.5" customHeight="1">
      <c r="A96" s="287" t="s">
        <v>203</v>
      </c>
      <c r="B96" s="287"/>
      <c r="C96" s="287"/>
      <c r="D96" s="287"/>
      <c r="E96" s="287"/>
    </row>
    <row r="97" spans="1:5" ht="43.5" customHeight="1">
      <c r="A97" s="76" t="s">
        <v>204</v>
      </c>
      <c r="B97" s="272" t="s">
        <v>178</v>
      </c>
      <c r="C97" s="272"/>
      <c r="D97" s="55">
        <v>1145</v>
      </c>
      <c r="E97" s="55"/>
    </row>
    <row r="98" spans="1:5" ht="34.5" customHeight="1">
      <c r="A98" s="76" t="s">
        <v>205</v>
      </c>
      <c r="B98" s="272" t="s">
        <v>178</v>
      </c>
      <c r="C98" s="272"/>
      <c r="D98" s="55">
        <v>4440</v>
      </c>
      <c r="E98" s="55"/>
    </row>
    <row r="99" spans="1:5" ht="34.5" customHeight="1">
      <c r="A99" s="76" t="s">
        <v>206</v>
      </c>
      <c r="B99" s="272" t="s">
        <v>178</v>
      </c>
      <c r="C99" s="272"/>
      <c r="D99" s="55">
        <v>2550</v>
      </c>
      <c r="E99" s="55"/>
    </row>
    <row r="100" spans="1:5" ht="12.75" customHeight="1">
      <c r="A100" s="76" t="s">
        <v>207</v>
      </c>
      <c r="B100" s="272" t="s">
        <v>208</v>
      </c>
      <c r="C100" s="272"/>
      <c r="D100" s="55">
        <v>4288</v>
      </c>
      <c r="E100" s="55"/>
    </row>
    <row r="101" spans="1:5" ht="82.5" customHeight="1">
      <c r="A101" s="76" t="s">
        <v>201</v>
      </c>
      <c r="B101" s="272" t="s">
        <v>209</v>
      </c>
      <c r="C101" s="272"/>
      <c r="D101" s="55">
        <v>4275</v>
      </c>
      <c r="E101" s="55"/>
    </row>
    <row r="102" spans="1:5" ht="48" customHeight="1">
      <c r="A102" s="288" t="s">
        <v>210</v>
      </c>
      <c r="B102" s="288"/>
      <c r="C102" s="288"/>
      <c r="D102" s="288"/>
      <c r="E102" s="288"/>
    </row>
    <row r="103" spans="1:5" ht="48" customHeight="1">
      <c r="A103" s="76" t="s">
        <v>211</v>
      </c>
      <c r="B103" s="272"/>
      <c r="C103" s="272"/>
      <c r="D103" s="55">
        <v>174</v>
      </c>
      <c r="E103" s="55"/>
    </row>
    <row r="104" spans="1:5" ht="48" customHeight="1">
      <c r="A104" s="76" t="s">
        <v>212</v>
      </c>
      <c r="B104" s="272"/>
      <c r="C104" s="272"/>
      <c r="D104" s="55">
        <v>867</v>
      </c>
      <c r="E104" s="55"/>
    </row>
    <row r="105" spans="1:5" ht="48" customHeight="1">
      <c r="A105" s="76" t="s">
        <v>213</v>
      </c>
      <c r="B105" s="272"/>
      <c r="C105" s="272"/>
      <c r="D105" s="55">
        <v>2577</v>
      </c>
      <c r="E105" s="55"/>
    </row>
    <row r="106" spans="1:5" ht="48" customHeight="1">
      <c r="A106" s="289" t="s">
        <v>139</v>
      </c>
      <c r="B106" s="289"/>
      <c r="C106" s="289"/>
      <c r="D106" s="289"/>
      <c r="E106" s="289"/>
    </row>
    <row r="107" spans="1:5" ht="32.25" customHeight="1">
      <c r="A107" s="290" t="s">
        <v>173</v>
      </c>
      <c r="B107" s="290"/>
      <c r="C107" s="290"/>
      <c r="D107" s="290"/>
      <c r="E107" s="290"/>
    </row>
    <row r="108" spans="1:5" ht="48" customHeight="1">
      <c r="A108" s="291" t="s">
        <v>214</v>
      </c>
      <c r="B108" s="291"/>
      <c r="C108" s="291"/>
      <c r="D108" s="291"/>
      <c r="E108" s="40" t="s">
        <v>52</v>
      </c>
    </row>
    <row r="109" spans="1:5" ht="59.25" customHeight="1">
      <c r="A109" s="58" t="s">
        <v>107</v>
      </c>
      <c r="B109" s="257" t="s">
        <v>48</v>
      </c>
      <c r="C109" s="257"/>
      <c r="D109" s="59" t="s">
        <v>142</v>
      </c>
      <c r="E109" s="60" t="s">
        <v>143</v>
      </c>
    </row>
    <row r="110" spans="1:5" ht="18" customHeight="1">
      <c r="A110" s="258" t="s">
        <v>215</v>
      </c>
      <c r="B110" s="258"/>
      <c r="C110" s="258"/>
      <c r="D110" s="258"/>
      <c r="E110" s="258"/>
    </row>
    <row r="111" spans="1:5" ht="17.25" customHeight="1">
      <c r="A111" s="61" t="s">
        <v>216</v>
      </c>
      <c r="B111" s="292" t="s">
        <v>217</v>
      </c>
      <c r="C111" s="292"/>
      <c r="D111" s="293">
        <v>415</v>
      </c>
      <c r="E111" s="55"/>
    </row>
    <row r="112" spans="1:5" ht="18">
      <c r="A112" s="61" t="s">
        <v>218</v>
      </c>
      <c r="B112" s="292" t="s">
        <v>217</v>
      </c>
      <c r="C112" s="292"/>
      <c r="D112" s="293"/>
      <c r="E112" s="55"/>
    </row>
    <row r="113" spans="1:5" ht="18" customHeight="1">
      <c r="A113" s="258" t="s">
        <v>219</v>
      </c>
      <c r="B113" s="258"/>
      <c r="C113" s="258"/>
      <c r="D113" s="258"/>
      <c r="E113" s="258"/>
    </row>
    <row r="114" spans="1:5" ht="17.25" customHeight="1">
      <c r="A114" s="62" t="s">
        <v>220</v>
      </c>
      <c r="B114" s="240" t="s">
        <v>217</v>
      </c>
      <c r="C114" s="240"/>
      <c r="D114" s="87">
        <v>428</v>
      </c>
      <c r="E114" s="55"/>
    </row>
    <row r="115" spans="1:5" ht="18" customHeight="1">
      <c r="A115" s="258" t="s">
        <v>221</v>
      </c>
      <c r="B115" s="258"/>
      <c r="C115" s="258"/>
      <c r="D115" s="258"/>
      <c r="E115" s="258"/>
    </row>
    <row r="116" spans="1:5" ht="17.25" customHeight="1">
      <c r="A116" s="62" t="s">
        <v>222</v>
      </c>
      <c r="B116" s="240" t="s">
        <v>217</v>
      </c>
      <c r="C116" s="240"/>
      <c r="D116" s="87">
        <v>360</v>
      </c>
      <c r="E116" s="88"/>
    </row>
    <row r="117" spans="1:5" ht="18" customHeight="1">
      <c r="A117" s="258" t="s">
        <v>223</v>
      </c>
      <c r="B117" s="258"/>
      <c r="C117" s="258"/>
      <c r="D117" s="258"/>
      <c r="E117" s="258"/>
    </row>
    <row r="118" spans="1:5" ht="17.25" customHeight="1">
      <c r="A118" s="62" t="s">
        <v>224</v>
      </c>
      <c r="B118" s="240" t="s">
        <v>217</v>
      </c>
      <c r="C118" s="240"/>
      <c r="D118" s="87">
        <v>478</v>
      </c>
      <c r="E118" s="88"/>
    </row>
    <row r="119" spans="1:5" ht="18" customHeight="1">
      <c r="A119" s="258" t="s">
        <v>225</v>
      </c>
      <c r="B119" s="258"/>
      <c r="C119" s="258"/>
      <c r="D119" s="258"/>
      <c r="E119" s="258"/>
    </row>
    <row r="120" spans="1:5" ht="17.25" customHeight="1">
      <c r="A120" s="62" t="s">
        <v>226</v>
      </c>
      <c r="B120" s="240" t="s">
        <v>217</v>
      </c>
      <c r="C120" s="240"/>
      <c r="D120" s="87">
        <v>501</v>
      </c>
      <c r="E120" s="55"/>
    </row>
    <row r="121" spans="1:5" ht="18" customHeight="1">
      <c r="A121" s="258" t="s">
        <v>227</v>
      </c>
      <c r="B121" s="258"/>
      <c r="C121" s="258"/>
      <c r="D121" s="258"/>
      <c r="E121" s="258"/>
    </row>
    <row r="122" spans="1:5" ht="17.25" customHeight="1">
      <c r="A122" s="62" t="s">
        <v>228</v>
      </c>
      <c r="B122" s="240" t="s">
        <v>217</v>
      </c>
      <c r="C122" s="240"/>
      <c r="D122" s="87">
        <v>428</v>
      </c>
      <c r="E122" s="55"/>
    </row>
    <row r="123" spans="1:5" ht="18" customHeight="1">
      <c r="A123" s="258" t="s">
        <v>229</v>
      </c>
      <c r="B123" s="258"/>
      <c r="C123" s="258"/>
      <c r="D123" s="258"/>
      <c r="E123" s="258"/>
    </row>
    <row r="124" spans="1:5" ht="17.25" customHeight="1">
      <c r="A124" s="62" t="s">
        <v>230</v>
      </c>
      <c r="B124" s="240" t="s">
        <v>217</v>
      </c>
      <c r="C124" s="240"/>
      <c r="D124" s="87">
        <v>520</v>
      </c>
      <c r="E124" s="55"/>
    </row>
    <row r="125" spans="1:5" ht="18" customHeight="1">
      <c r="A125" s="258" t="s">
        <v>231</v>
      </c>
      <c r="B125" s="258"/>
      <c r="C125" s="258"/>
      <c r="D125" s="258"/>
      <c r="E125" s="258"/>
    </row>
    <row r="126" spans="1:5" ht="17.25" customHeight="1">
      <c r="A126" s="62" t="s">
        <v>232</v>
      </c>
      <c r="B126" s="240" t="s">
        <v>217</v>
      </c>
      <c r="C126" s="240"/>
      <c r="D126" s="87">
        <v>428</v>
      </c>
      <c r="E126" s="55"/>
    </row>
    <row r="127" spans="1:5" ht="30">
      <c r="A127" s="291" t="s">
        <v>233</v>
      </c>
      <c r="B127" s="291"/>
      <c r="C127" s="291"/>
      <c r="D127" s="291"/>
      <c r="E127" s="40" t="s">
        <v>52</v>
      </c>
    </row>
    <row r="128" spans="1:5" ht="32.25" customHeight="1">
      <c r="A128" s="258" t="s">
        <v>234</v>
      </c>
      <c r="B128" s="258"/>
      <c r="C128" s="258"/>
      <c r="D128" s="258"/>
      <c r="E128" s="258"/>
    </row>
    <row r="129" spans="1:5" ht="26.25" customHeight="1">
      <c r="A129" s="62" t="s">
        <v>235</v>
      </c>
      <c r="B129" s="294" t="s">
        <v>236</v>
      </c>
      <c r="C129" s="294"/>
      <c r="D129" s="87">
        <v>367</v>
      </c>
      <c r="E129" s="55"/>
    </row>
    <row r="130" spans="1:5" ht="32.25" customHeight="1">
      <c r="A130" s="258" t="s">
        <v>237</v>
      </c>
      <c r="B130" s="258"/>
      <c r="C130" s="258"/>
      <c r="D130" s="258"/>
      <c r="E130" s="258"/>
    </row>
    <row r="131" spans="1:5" ht="20.25" customHeight="1">
      <c r="A131" s="62" t="s">
        <v>238</v>
      </c>
      <c r="B131" s="294" t="s">
        <v>236</v>
      </c>
      <c r="C131" s="294"/>
      <c r="D131" s="87">
        <v>399</v>
      </c>
      <c r="E131" s="55"/>
    </row>
    <row r="132" spans="1:5" ht="32.25" customHeight="1">
      <c r="A132" s="258" t="s">
        <v>239</v>
      </c>
      <c r="B132" s="258"/>
      <c r="C132" s="258"/>
      <c r="D132" s="258"/>
      <c r="E132" s="258"/>
    </row>
    <row r="133" spans="1:5" ht="20.25" customHeight="1">
      <c r="A133" s="62" t="s">
        <v>240</v>
      </c>
      <c r="B133" s="294" t="s">
        <v>236</v>
      </c>
      <c r="C133" s="294"/>
      <c r="D133" s="87">
        <v>319</v>
      </c>
      <c r="E133" s="55"/>
    </row>
    <row r="134" spans="1:5" ht="32.25" customHeight="1">
      <c r="A134" s="258" t="s">
        <v>241</v>
      </c>
      <c r="B134" s="258"/>
      <c r="C134" s="258"/>
      <c r="D134" s="258"/>
      <c r="E134" s="258"/>
    </row>
    <row r="135" spans="1:5" ht="27.75" customHeight="1">
      <c r="A135" s="62" t="s">
        <v>235</v>
      </c>
      <c r="B135" s="294" t="s">
        <v>236</v>
      </c>
      <c r="C135" s="294"/>
      <c r="D135" s="87">
        <v>328</v>
      </c>
      <c r="E135" s="55"/>
    </row>
    <row r="136" spans="1:5" ht="32.25" customHeight="1">
      <c r="A136" s="286" t="s">
        <v>242</v>
      </c>
      <c r="B136" s="286"/>
      <c r="C136" s="286"/>
      <c r="D136" s="286"/>
      <c r="E136" s="286"/>
    </row>
    <row r="137" spans="1:5" ht="123" customHeight="1">
      <c r="A137" s="89" t="s">
        <v>243</v>
      </c>
      <c r="B137" s="295" t="s">
        <v>244</v>
      </c>
      <c r="C137" s="295"/>
      <c r="D137" s="87">
        <v>2505</v>
      </c>
      <c r="E137" s="56"/>
    </row>
    <row r="138" spans="1:5" ht="134.25" customHeight="1">
      <c r="A138" s="56" t="s">
        <v>245</v>
      </c>
      <c r="B138" s="295" t="s">
        <v>246</v>
      </c>
      <c r="C138" s="295"/>
      <c r="D138" s="87">
        <v>1940</v>
      </c>
      <c r="E138" s="56"/>
    </row>
    <row r="139" spans="1:5" ht="40.5" customHeight="1">
      <c r="A139" s="89" t="s">
        <v>247</v>
      </c>
      <c r="B139" s="295" t="s">
        <v>246</v>
      </c>
      <c r="C139" s="295"/>
      <c r="D139" s="87">
        <v>2340</v>
      </c>
      <c r="E139" s="56"/>
    </row>
    <row r="140" spans="1:5" ht="40.5" customHeight="1">
      <c r="A140" s="287" t="s">
        <v>248</v>
      </c>
      <c r="B140" s="287"/>
      <c r="C140" s="287"/>
      <c r="D140" s="287"/>
      <c r="E140" s="287"/>
    </row>
    <row r="141" spans="1:5" ht="42" customHeight="1">
      <c r="A141" s="89" t="s">
        <v>249</v>
      </c>
      <c r="B141" s="295" t="s">
        <v>246</v>
      </c>
      <c r="C141" s="295"/>
      <c r="D141" s="87">
        <v>859</v>
      </c>
      <c r="E141" s="56"/>
    </row>
    <row r="142" spans="1:5" ht="12.75" customHeight="1">
      <c r="A142" s="89" t="s">
        <v>250</v>
      </c>
      <c r="B142" s="295" t="s">
        <v>251</v>
      </c>
      <c r="C142" s="295"/>
      <c r="D142" s="87">
        <v>3393</v>
      </c>
      <c r="E142" s="56"/>
    </row>
    <row r="143" spans="1:5" ht="57.75" customHeight="1">
      <c r="A143" s="296" t="s">
        <v>252</v>
      </c>
      <c r="B143" s="296"/>
      <c r="C143" s="296"/>
      <c r="D143" s="296"/>
      <c r="E143" s="296"/>
    </row>
    <row r="144" spans="1:5" ht="41.25" customHeight="1">
      <c r="A144" s="90" t="s">
        <v>253</v>
      </c>
      <c r="B144" s="295" t="s">
        <v>246</v>
      </c>
      <c r="C144" s="295"/>
      <c r="D144" s="87">
        <v>696</v>
      </c>
      <c r="E144" s="56"/>
    </row>
    <row r="145" spans="1:5" ht="41.25" customHeight="1">
      <c r="A145" s="90" t="s">
        <v>254</v>
      </c>
      <c r="B145" s="295" t="s">
        <v>246</v>
      </c>
      <c r="C145" s="295"/>
      <c r="D145" s="87">
        <v>1352</v>
      </c>
      <c r="E145" s="56"/>
    </row>
    <row r="146" spans="1:5" ht="41.25" customHeight="1">
      <c r="A146" s="297" t="s">
        <v>255</v>
      </c>
      <c r="B146" s="297"/>
      <c r="C146" s="297"/>
      <c r="D146" s="297"/>
      <c r="E146" s="77" t="s">
        <v>52</v>
      </c>
    </row>
    <row r="147" spans="1:5" ht="41.25" customHeight="1">
      <c r="A147" s="258" t="s">
        <v>256</v>
      </c>
      <c r="B147" s="258"/>
      <c r="C147" s="258"/>
      <c r="D147" s="258"/>
      <c r="E147" s="258"/>
    </row>
    <row r="148" spans="1:5" ht="32.25" customHeight="1">
      <c r="A148" s="62" t="s">
        <v>257</v>
      </c>
      <c r="B148" s="294" t="s">
        <v>258</v>
      </c>
      <c r="C148" s="294"/>
      <c r="D148" s="87">
        <v>238</v>
      </c>
      <c r="E148" s="55"/>
    </row>
    <row r="149" spans="1:5" ht="31.5" customHeight="1">
      <c r="A149" s="258" t="s">
        <v>259</v>
      </c>
      <c r="B149" s="258"/>
      <c r="C149" s="258"/>
      <c r="D149" s="258"/>
      <c r="E149" s="258"/>
    </row>
    <row r="150" spans="1:5" ht="36">
      <c r="A150" s="62" t="s">
        <v>260</v>
      </c>
      <c r="B150" s="294" t="s">
        <v>258</v>
      </c>
      <c r="C150" s="294"/>
      <c r="D150" s="87">
        <v>390</v>
      </c>
      <c r="E150" s="55"/>
    </row>
    <row r="151" spans="1:5" ht="18">
      <c r="A151" s="62" t="s">
        <v>261</v>
      </c>
      <c r="B151" s="294" t="s">
        <v>258</v>
      </c>
      <c r="C151" s="294"/>
      <c r="D151" s="87">
        <v>559</v>
      </c>
      <c r="E151" s="55"/>
    </row>
    <row r="152" spans="1:5" ht="18" customHeight="1">
      <c r="A152" s="258" t="s">
        <v>262</v>
      </c>
      <c r="B152" s="258"/>
      <c r="C152" s="258"/>
      <c r="D152" s="258"/>
      <c r="E152" s="258"/>
    </row>
    <row r="153" spans="1:5" ht="36">
      <c r="A153" s="62" t="s">
        <v>263</v>
      </c>
      <c r="B153" s="294" t="s">
        <v>258</v>
      </c>
      <c r="C153" s="294"/>
      <c r="D153" s="87">
        <v>402</v>
      </c>
      <c r="E153" s="55"/>
    </row>
    <row r="154" spans="1:5" ht="36">
      <c r="A154" s="62" t="s">
        <v>264</v>
      </c>
      <c r="B154" s="294" t="s">
        <v>258</v>
      </c>
      <c r="C154" s="294"/>
      <c r="D154" s="87">
        <v>586</v>
      </c>
      <c r="E154" s="55"/>
    </row>
    <row r="155" spans="1:5" ht="18" customHeight="1">
      <c r="A155" s="258" t="s">
        <v>265</v>
      </c>
      <c r="B155" s="258"/>
      <c r="C155" s="258"/>
      <c r="D155" s="258"/>
      <c r="E155" s="258"/>
    </row>
    <row r="156" spans="1:5" ht="18" customHeight="1">
      <c r="A156" s="73" t="s">
        <v>266</v>
      </c>
      <c r="B156" s="294" t="s">
        <v>258</v>
      </c>
      <c r="C156" s="294"/>
      <c r="D156" s="87">
        <v>632</v>
      </c>
      <c r="E156" s="70"/>
    </row>
    <row r="157" spans="1:5" ht="18" customHeight="1">
      <c r="A157" s="62" t="s">
        <v>267</v>
      </c>
      <c r="B157" s="294" t="s">
        <v>258</v>
      </c>
      <c r="C157" s="294"/>
      <c r="D157" s="87">
        <v>425</v>
      </c>
      <c r="E157" s="55"/>
    </row>
    <row r="158" spans="1:5" ht="18" customHeight="1">
      <c r="A158" s="258" t="s">
        <v>268</v>
      </c>
      <c r="B158" s="258"/>
      <c r="C158" s="258"/>
      <c r="D158" s="258"/>
      <c r="E158" s="258"/>
    </row>
    <row r="159" spans="1:5" ht="18" customHeight="1">
      <c r="A159" s="73" t="s">
        <v>266</v>
      </c>
      <c r="B159" s="294" t="s">
        <v>258</v>
      </c>
      <c r="C159" s="294"/>
      <c r="D159" s="87">
        <v>632</v>
      </c>
      <c r="E159" s="70"/>
    </row>
    <row r="160" spans="1:5" ht="18" customHeight="1">
      <c r="A160" s="62" t="s">
        <v>267</v>
      </c>
      <c r="B160" s="294" t="s">
        <v>258</v>
      </c>
      <c r="C160" s="294"/>
      <c r="D160" s="87">
        <v>632</v>
      </c>
      <c r="E160" s="55"/>
    </row>
    <row r="161" spans="1:5" ht="18" customHeight="1">
      <c r="A161" s="258" t="s">
        <v>269</v>
      </c>
      <c r="B161" s="258" t="s">
        <v>246</v>
      </c>
      <c r="C161" s="258"/>
      <c r="D161" s="258">
        <v>862</v>
      </c>
      <c r="E161" s="258"/>
    </row>
    <row r="162" spans="1:5" ht="35.25" customHeight="1">
      <c r="A162" s="62" t="s">
        <v>270</v>
      </c>
      <c r="B162" s="298" t="s">
        <v>271</v>
      </c>
      <c r="C162" s="298"/>
      <c r="D162" s="87">
        <v>4500</v>
      </c>
      <c r="E162" s="91"/>
    </row>
    <row r="163" spans="1:5" ht="34.5" customHeight="1">
      <c r="A163" s="62" t="s">
        <v>272</v>
      </c>
      <c r="B163" s="294" t="s">
        <v>258</v>
      </c>
      <c r="C163" s="294"/>
      <c r="D163" s="87">
        <v>2683</v>
      </c>
      <c r="E163" s="91"/>
    </row>
    <row r="164" spans="1:5" ht="18" customHeight="1">
      <c r="A164" s="258" t="s">
        <v>273</v>
      </c>
      <c r="B164" s="258" t="s">
        <v>246</v>
      </c>
      <c r="C164" s="258"/>
      <c r="D164" s="258">
        <v>862</v>
      </c>
      <c r="E164" s="258"/>
    </row>
    <row r="165" spans="1:5" ht="12.75" customHeight="1">
      <c r="A165" s="62" t="s">
        <v>274</v>
      </c>
      <c r="B165" s="298" t="s">
        <v>271</v>
      </c>
      <c r="C165" s="298"/>
      <c r="D165" s="87">
        <v>2683</v>
      </c>
      <c r="E165" s="91"/>
    </row>
    <row r="166" spans="1:5" ht="34.5" customHeight="1">
      <c r="A166" s="62" t="s">
        <v>275</v>
      </c>
      <c r="B166" s="294" t="s">
        <v>258</v>
      </c>
      <c r="C166" s="294"/>
      <c r="D166" s="87">
        <v>4500</v>
      </c>
      <c r="E166" s="91"/>
    </row>
    <row r="167" spans="1:5" ht="18" customHeight="1">
      <c r="A167" s="258" t="s">
        <v>276</v>
      </c>
      <c r="B167" s="258" t="s">
        <v>246</v>
      </c>
      <c r="C167" s="258"/>
      <c r="D167" s="258">
        <v>862</v>
      </c>
      <c r="E167" s="258"/>
    </row>
    <row r="168" spans="1:5" ht="38.25" customHeight="1">
      <c r="A168" s="62" t="s">
        <v>277</v>
      </c>
      <c r="B168" s="298" t="s">
        <v>271</v>
      </c>
      <c r="C168" s="298"/>
      <c r="D168" s="87">
        <v>990</v>
      </c>
      <c r="E168" s="91"/>
    </row>
    <row r="169" spans="1:5" ht="34.5" customHeight="1">
      <c r="A169" s="62" t="s">
        <v>278</v>
      </c>
      <c r="B169" s="298" t="s">
        <v>271</v>
      </c>
      <c r="C169" s="298"/>
      <c r="D169" s="87">
        <v>2890</v>
      </c>
      <c r="E169" s="91"/>
    </row>
  </sheetData>
  <sheetProtection selectLockedCells="1" selectUnlockedCells="1"/>
  <mergeCells count="170">
    <mergeCell ref="B169:C169"/>
    <mergeCell ref="B163:C163"/>
    <mergeCell ref="A164:E164"/>
    <mergeCell ref="B165:C165"/>
    <mergeCell ref="B166:C166"/>
    <mergeCell ref="A167:E167"/>
    <mergeCell ref="B168:C168"/>
    <mergeCell ref="B157:C157"/>
    <mergeCell ref="A158:E158"/>
    <mergeCell ref="B159:C159"/>
    <mergeCell ref="B160:C160"/>
    <mergeCell ref="A161:E161"/>
    <mergeCell ref="B162:C162"/>
    <mergeCell ref="B151:C151"/>
    <mergeCell ref="A152:E152"/>
    <mergeCell ref="B153:C153"/>
    <mergeCell ref="B154:C154"/>
    <mergeCell ref="A155:E155"/>
    <mergeCell ref="B156:C156"/>
    <mergeCell ref="B145:C145"/>
    <mergeCell ref="A146:D146"/>
    <mergeCell ref="A147:E147"/>
    <mergeCell ref="B148:C148"/>
    <mergeCell ref="A149:E149"/>
    <mergeCell ref="B150:C150"/>
    <mergeCell ref="B139:C139"/>
    <mergeCell ref="A140:E140"/>
    <mergeCell ref="B141:C141"/>
    <mergeCell ref="B142:C142"/>
    <mergeCell ref="A143:E143"/>
    <mergeCell ref="B144:C144"/>
    <mergeCell ref="B133:C133"/>
    <mergeCell ref="A134:E134"/>
    <mergeCell ref="B135:C135"/>
    <mergeCell ref="A136:E136"/>
    <mergeCell ref="B137:C137"/>
    <mergeCell ref="B138:C138"/>
    <mergeCell ref="A127:D127"/>
    <mergeCell ref="A128:E128"/>
    <mergeCell ref="B129:C129"/>
    <mergeCell ref="A130:E130"/>
    <mergeCell ref="B131:C131"/>
    <mergeCell ref="A132:E132"/>
    <mergeCell ref="A121:E121"/>
    <mergeCell ref="B122:C122"/>
    <mergeCell ref="A123:E123"/>
    <mergeCell ref="B124:C124"/>
    <mergeCell ref="A125:E125"/>
    <mergeCell ref="B126:C126"/>
    <mergeCell ref="A115:E115"/>
    <mergeCell ref="B116:C116"/>
    <mergeCell ref="A117:E117"/>
    <mergeCell ref="B118:C118"/>
    <mergeCell ref="A119:E119"/>
    <mergeCell ref="B120:C120"/>
    <mergeCell ref="A110:E110"/>
    <mergeCell ref="B111:C111"/>
    <mergeCell ref="D111:D112"/>
    <mergeCell ref="B112:C112"/>
    <mergeCell ref="A113:E113"/>
    <mergeCell ref="B114:C114"/>
    <mergeCell ref="B104:C104"/>
    <mergeCell ref="B105:C105"/>
    <mergeCell ref="A106:E106"/>
    <mergeCell ref="A107:E107"/>
    <mergeCell ref="A108:D108"/>
    <mergeCell ref="B109:C109"/>
    <mergeCell ref="B98:C98"/>
    <mergeCell ref="B99:C99"/>
    <mergeCell ref="B100:C100"/>
    <mergeCell ref="B101:C101"/>
    <mergeCell ref="A102:E102"/>
    <mergeCell ref="B103:C103"/>
    <mergeCell ref="B92:C92"/>
    <mergeCell ref="A93:E93"/>
    <mergeCell ref="B94:C94"/>
    <mergeCell ref="B95:C95"/>
    <mergeCell ref="A96:E96"/>
    <mergeCell ref="B97:C97"/>
    <mergeCell ref="B86:C86"/>
    <mergeCell ref="A87:E87"/>
    <mergeCell ref="B88:C88"/>
    <mergeCell ref="A89:E89"/>
    <mergeCell ref="B90:C90"/>
    <mergeCell ref="A91:E91"/>
    <mergeCell ref="A80:E80"/>
    <mergeCell ref="B81:C81"/>
    <mergeCell ref="B82:C82"/>
    <mergeCell ref="A83:E83"/>
    <mergeCell ref="B84:C84"/>
    <mergeCell ref="A85:E85"/>
    <mergeCell ref="B75:C75"/>
    <mergeCell ref="E75:E79"/>
    <mergeCell ref="B76:C76"/>
    <mergeCell ref="B77:C77"/>
    <mergeCell ref="B78:C78"/>
    <mergeCell ref="B79:C79"/>
    <mergeCell ref="A69:E69"/>
    <mergeCell ref="A70:D70"/>
    <mergeCell ref="B71:C71"/>
    <mergeCell ref="A72:E72"/>
    <mergeCell ref="B73:C73"/>
    <mergeCell ref="A74:E74"/>
    <mergeCell ref="A63:E63"/>
    <mergeCell ref="B64:C64"/>
    <mergeCell ref="B65:C65"/>
    <mergeCell ref="B66:C66"/>
    <mergeCell ref="A67:E67"/>
    <mergeCell ref="A68:E68"/>
    <mergeCell ref="A57:E57"/>
    <mergeCell ref="B58:C58"/>
    <mergeCell ref="A59:E59"/>
    <mergeCell ref="B60:C60"/>
    <mergeCell ref="B61:C61"/>
    <mergeCell ref="B62:C62"/>
    <mergeCell ref="B51:C51"/>
    <mergeCell ref="A52:E52"/>
    <mergeCell ref="B53:C53"/>
    <mergeCell ref="A54:E54"/>
    <mergeCell ref="B55:C55"/>
    <mergeCell ref="B56:C56"/>
    <mergeCell ref="A44:E44"/>
    <mergeCell ref="B46:C46"/>
    <mergeCell ref="A47:E47"/>
    <mergeCell ref="B48:C48"/>
    <mergeCell ref="B49:C49"/>
    <mergeCell ref="A50:E50"/>
    <mergeCell ref="A37:E37"/>
    <mergeCell ref="A38:D38"/>
    <mergeCell ref="A40:E40"/>
    <mergeCell ref="B41:C41"/>
    <mergeCell ref="A42:E42"/>
    <mergeCell ref="B43:C43"/>
    <mergeCell ref="A31:E31"/>
    <mergeCell ref="B32:C32"/>
    <mergeCell ref="B33:C33"/>
    <mergeCell ref="B34:C34"/>
    <mergeCell ref="A35:E35"/>
    <mergeCell ref="A36:E36"/>
    <mergeCell ref="B25:C25"/>
    <mergeCell ref="A26:E26"/>
    <mergeCell ref="B27:C27"/>
    <mergeCell ref="A28:E28"/>
    <mergeCell ref="B29:C29"/>
    <mergeCell ref="A30:E30"/>
    <mergeCell ref="A19:D19"/>
    <mergeCell ref="A20:E20"/>
    <mergeCell ref="B21:C21"/>
    <mergeCell ref="A22:E22"/>
    <mergeCell ref="B23:C23"/>
    <mergeCell ref="A24:E24"/>
    <mergeCell ref="B14:C14"/>
    <mergeCell ref="E14:E15"/>
    <mergeCell ref="B15:C15"/>
    <mergeCell ref="A16:E16"/>
    <mergeCell ref="B17:C17"/>
    <mergeCell ref="A18:E18"/>
    <mergeCell ref="A8:E8"/>
    <mergeCell ref="B9:C9"/>
    <mergeCell ref="E9:E10"/>
    <mergeCell ref="B10:C10"/>
    <mergeCell ref="A11:E11"/>
    <mergeCell ref="A13:E13"/>
    <mergeCell ref="A2:D2"/>
    <mergeCell ref="A3:D3"/>
    <mergeCell ref="B4:C4"/>
    <mergeCell ref="A5:E5"/>
    <mergeCell ref="B6:C6"/>
    <mergeCell ref="E6:E7"/>
    <mergeCell ref="B7:C7"/>
  </mergeCells>
  <hyperlinks>
    <hyperlink ref="E3" location="Меню!A2" display="возврат в главное меню"/>
    <hyperlink ref="E19" location="Меню!A2" display="возврат в главное меню"/>
    <hyperlink ref="E38" location="Меню!A2" display="возврат в главное меню"/>
    <hyperlink ref="E70" location="Меню!A2" display="возврат в главное меню"/>
    <hyperlink ref="E108" location="Меню!A2" display="возврат в главное меню"/>
    <hyperlink ref="E127" location="Меню!A2" display="возврат в главное меню"/>
    <hyperlink ref="E146" location="Меню!A2" display="возврат в главное меню"/>
  </hyperlink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5"/>
  <rowBreaks count="3" manualBreakCount="3">
    <brk id="36" max="255" man="1"/>
    <brk id="70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="84" zoomScaleNormal="84" zoomScaleSheetLayoutView="100" zoomScalePageLayoutView="0" workbookViewId="0" topLeftCell="A19">
      <selection activeCell="D31" sqref="D31"/>
    </sheetView>
  </sheetViews>
  <sheetFormatPr defaultColWidth="10.140625" defaultRowHeight="12.75"/>
  <cols>
    <col min="1" max="1" width="61.00390625" style="1" customWidth="1"/>
    <col min="2" max="2" width="21.421875" style="1" customWidth="1"/>
    <col min="3" max="3" width="31.8515625" style="1" customWidth="1"/>
    <col min="4" max="4" width="26.28125" style="1" customWidth="1"/>
    <col min="5" max="5" width="23.140625" style="1" customWidth="1"/>
    <col min="6" max="16384" width="10.140625" style="1" customWidth="1"/>
  </cols>
  <sheetData>
    <row r="1" spans="1:5" ht="14.25">
      <c r="A1" s="35"/>
      <c r="B1" s="35"/>
      <c r="C1" s="35"/>
      <c r="D1" s="36"/>
      <c r="E1" s="36"/>
    </row>
    <row r="2" spans="1:5" ht="36" customHeight="1">
      <c r="A2" s="299" t="s">
        <v>279</v>
      </c>
      <c r="B2" s="299"/>
      <c r="C2" s="299"/>
      <c r="D2" s="299"/>
      <c r="E2" s="299"/>
    </row>
    <row r="3" spans="1:5" ht="69.75" customHeight="1">
      <c r="A3" s="300" t="s">
        <v>280</v>
      </c>
      <c r="B3" s="300"/>
      <c r="C3" s="300"/>
      <c r="D3" s="300"/>
      <c r="E3" s="92" t="s">
        <v>52</v>
      </c>
    </row>
    <row r="4" spans="1:5" ht="43.5" customHeight="1">
      <c r="A4" s="93" t="s">
        <v>107</v>
      </c>
      <c r="B4" s="301" t="s">
        <v>48</v>
      </c>
      <c r="C4" s="301"/>
      <c r="D4" s="94" t="s">
        <v>281</v>
      </c>
      <c r="E4" s="95" t="s">
        <v>282</v>
      </c>
    </row>
    <row r="5" spans="1:5" ht="72">
      <c r="A5" s="96" t="s">
        <v>283</v>
      </c>
      <c r="B5" s="302" t="s">
        <v>8</v>
      </c>
      <c r="C5" s="302"/>
      <c r="D5" s="97">
        <v>107</v>
      </c>
      <c r="E5" s="303"/>
    </row>
    <row r="6" spans="1:5" ht="33" customHeight="1">
      <c r="A6" s="56" t="s">
        <v>284</v>
      </c>
      <c r="B6" s="304" t="s">
        <v>8</v>
      </c>
      <c r="C6" s="304"/>
      <c r="D6" s="55" t="s">
        <v>285</v>
      </c>
      <c r="E6" s="303"/>
    </row>
    <row r="7" spans="1:5" ht="36">
      <c r="A7" s="56" t="s">
        <v>286</v>
      </c>
      <c r="B7" s="304" t="s">
        <v>8</v>
      </c>
      <c r="C7" s="304"/>
      <c r="D7" s="55" t="s">
        <v>287</v>
      </c>
      <c r="E7" s="303"/>
    </row>
    <row r="8" spans="1:5" ht="36">
      <c r="A8" s="56" t="s">
        <v>288</v>
      </c>
      <c r="B8" s="304" t="s">
        <v>8</v>
      </c>
      <c r="C8" s="304"/>
      <c r="D8" s="55" t="s">
        <v>289</v>
      </c>
      <c r="E8" s="303"/>
    </row>
    <row r="9" spans="1:5" ht="36">
      <c r="A9" s="56" t="s">
        <v>290</v>
      </c>
      <c r="B9" s="304" t="s">
        <v>8</v>
      </c>
      <c r="C9" s="304"/>
      <c r="D9" s="55" t="s">
        <v>291</v>
      </c>
      <c r="E9" s="303"/>
    </row>
    <row r="10" spans="1:5" ht="36">
      <c r="A10" s="56" t="s">
        <v>292</v>
      </c>
      <c r="B10" s="302" t="s">
        <v>8</v>
      </c>
      <c r="C10" s="302"/>
      <c r="D10" s="55" t="s">
        <v>293</v>
      </c>
      <c r="E10" s="303"/>
    </row>
    <row r="11" spans="1:5" ht="36">
      <c r="A11" s="56" t="s">
        <v>294</v>
      </c>
      <c r="B11" s="304" t="s">
        <v>8</v>
      </c>
      <c r="C11" s="304"/>
      <c r="D11" s="55">
        <v>375</v>
      </c>
      <c r="E11" s="303"/>
    </row>
    <row r="12" spans="1:5" ht="36">
      <c r="A12" s="56" t="s">
        <v>295</v>
      </c>
      <c r="B12" s="304" t="s">
        <v>8</v>
      </c>
      <c r="C12" s="304"/>
      <c r="D12" s="55" t="s">
        <v>296</v>
      </c>
      <c r="E12" s="303"/>
    </row>
    <row r="13" spans="1:5" ht="18.75">
      <c r="A13" s="56" t="s">
        <v>297</v>
      </c>
      <c r="B13" s="304" t="s">
        <v>8</v>
      </c>
      <c r="C13" s="304"/>
      <c r="D13" s="55" t="s">
        <v>298</v>
      </c>
      <c r="E13" s="303"/>
    </row>
    <row r="14" spans="1:5" ht="31.5" customHeight="1">
      <c r="A14" s="56" t="s">
        <v>299</v>
      </c>
      <c r="B14" s="304" t="s">
        <v>8</v>
      </c>
      <c r="C14" s="304"/>
      <c r="D14" s="55" t="s">
        <v>300</v>
      </c>
      <c r="E14" s="303"/>
    </row>
    <row r="15" spans="1:5" ht="22.5" customHeight="1">
      <c r="A15" s="56" t="s">
        <v>301</v>
      </c>
      <c r="B15" s="304" t="s">
        <v>8</v>
      </c>
      <c r="C15" s="304"/>
      <c r="D15" s="55">
        <v>130</v>
      </c>
      <c r="E15" s="303"/>
    </row>
    <row r="16" spans="1:5" ht="79.5" customHeight="1">
      <c r="A16" s="305" t="s">
        <v>302</v>
      </c>
      <c r="B16" s="305"/>
      <c r="C16" s="305"/>
      <c r="D16" s="305"/>
      <c r="E16" s="92" t="s">
        <v>52</v>
      </c>
    </row>
    <row r="17" spans="1:5" ht="36" customHeight="1">
      <c r="A17" s="93" t="s">
        <v>107</v>
      </c>
      <c r="B17" s="301" t="s">
        <v>48</v>
      </c>
      <c r="C17" s="301"/>
      <c r="D17" s="94" t="s">
        <v>281</v>
      </c>
      <c r="E17" s="95" t="s">
        <v>282</v>
      </c>
    </row>
    <row r="18" spans="1:5" ht="17.25" customHeight="1">
      <c r="A18" s="56" t="s">
        <v>303</v>
      </c>
      <c r="B18" s="304" t="s">
        <v>12</v>
      </c>
      <c r="C18" s="304"/>
      <c r="D18" s="46">
        <v>189</v>
      </c>
      <c r="E18" s="260" t="s">
        <v>55</v>
      </c>
    </row>
    <row r="19" spans="1:5" ht="18.75">
      <c r="A19" s="56" t="s">
        <v>304</v>
      </c>
      <c r="B19" s="304" t="s">
        <v>12</v>
      </c>
      <c r="C19" s="304"/>
      <c r="D19" s="46">
        <v>380</v>
      </c>
      <c r="E19" s="260"/>
    </row>
    <row r="20" spans="1:5" ht="18.75">
      <c r="A20" s="56" t="s">
        <v>305</v>
      </c>
      <c r="B20" s="304" t="s">
        <v>12</v>
      </c>
      <c r="C20" s="304"/>
      <c r="D20" s="46">
        <v>171</v>
      </c>
      <c r="E20" s="260"/>
    </row>
    <row r="21" spans="1:5" ht="18.75">
      <c r="A21" s="56" t="s">
        <v>306</v>
      </c>
      <c r="B21" s="304" t="s">
        <v>12</v>
      </c>
      <c r="C21" s="304"/>
      <c r="D21" s="46">
        <v>424</v>
      </c>
      <c r="E21" s="260"/>
    </row>
    <row r="22" spans="1:5" ht="18.75" customHeight="1">
      <c r="A22" s="56" t="s">
        <v>307</v>
      </c>
      <c r="B22" s="304" t="s">
        <v>12</v>
      </c>
      <c r="C22" s="304"/>
      <c r="D22" s="46">
        <v>358</v>
      </c>
      <c r="E22" s="260"/>
    </row>
    <row r="23" spans="1:5" ht="18.75">
      <c r="A23" s="56" t="s">
        <v>308</v>
      </c>
      <c r="B23" s="304" t="s">
        <v>12</v>
      </c>
      <c r="C23" s="304"/>
      <c r="D23" s="46">
        <v>171</v>
      </c>
      <c r="E23" s="260"/>
    </row>
    <row r="24" spans="1:5" ht="18.75">
      <c r="A24" s="56" t="s">
        <v>309</v>
      </c>
      <c r="B24" s="304" t="s">
        <v>12</v>
      </c>
      <c r="C24" s="304"/>
      <c r="D24" s="46">
        <v>108</v>
      </c>
      <c r="E24" s="260"/>
    </row>
    <row r="25" spans="1:5" ht="48" customHeight="1">
      <c r="A25" s="306" t="s">
        <v>310</v>
      </c>
      <c r="B25" s="306"/>
      <c r="C25" s="306"/>
      <c r="D25" s="306"/>
      <c r="E25" s="98" t="s">
        <v>52</v>
      </c>
    </row>
    <row r="26" spans="1:5" ht="34.5" customHeight="1">
      <c r="A26" s="93" t="s">
        <v>107</v>
      </c>
      <c r="B26" s="301" t="s">
        <v>48</v>
      </c>
      <c r="C26" s="301"/>
      <c r="D26" s="94" t="s">
        <v>281</v>
      </c>
      <c r="E26" s="95" t="s">
        <v>282</v>
      </c>
    </row>
    <row r="27" spans="1:5" ht="37.5" customHeight="1">
      <c r="A27" s="99" t="s">
        <v>311</v>
      </c>
      <c r="B27" s="251" t="s">
        <v>312</v>
      </c>
      <c r="C27" s="251"/>
      <c r="D27" s="46">
        <v>161</v>
      </c>
      <c r="E27" s="100" t="s">
        <v>55</v>
      </c>
    </row>
    <row r="28" spans="1:5" ht="10.5" customHeight="1">
      <c r="A28" s="101"/>
      <c r="B28" s="307"/>
      <c r="C28" s="307"/>
      <c r="D28" s="64"/>
      <c r="E28" s="57"/>
    </row>
    <row r="29" spans="1:5" ht="48" customHeight="1">
      <c r="A29" s="308" t="s">
        <v>313</v>
      </c>
      <c r="B29" s="308"/>
      <c r="C29" s="308"/>
      <c r="D29" s="308"/>
      <c r="E29" s="98" t="s">
        <v>52</v>
      </c>
    </row>
    <row r="30" spans="1:5" ht="39" customHeight="1">
      <c r="A30" s="93" t="s">
        <v>107</v>
      </c>
      <c r="B30" s="301" t="s">
        <v>48</v>
      </c>
      <c r="C30" s="301"/>
      <c r="D30" s="94" t="s">
        <v>281</v>
      </c>
      <c r="E30" s="95" t="s">
        <v>282</v>
      </c>
    </row>
    <row r="31" spans="1:5" ht="32.25" customHeight="1">
      <c r="A31" s="99" t="s">
        <v>314</v>
      </c>
      <c r="B31" s="309" t="s">
        <v>12</v>
      </c>
      <c r="C31" s="309"/>
      <c r="D31" s="46">
        <v>222</v>
      </c>
      <c r="E31" s="100" t="s">
        <v>55</v>
      </c>
    </row>
    <row r="32" spans="1:5" ht="12.75" customHeight="1">
      <c r="A32" s="101"/>
      <c r="B32" s="307"/>
      <c r="C32" s="307"/>
      <c r="D32" s="64"/>
      <c r="E32" s="57"/>
    </row>
    <row r="33" spans="1:5" ht="50.25" customHeight="1">
      <c r="A33" s="310" t="s">
        <v>315</v>
      </c>
      <c r="B33" s="310"/>
      <c r="C33" s="310"/>
      <c r="D33" s="310"/>
      <c r="E33" s="98" t="s">
        <v>52</v>
      </c>
    </row>
    <row r="34" spans="1:5" ht="34.5" customHeight="1">
      <c r="A34" s="93" t="s">
        <v>107</v>
      </c>
      <c r="B34" s="301" t="s">
        <v>48</v>
      </c>
      <c r="C34" s="301"/>
      <c r="D34" s="94" t="s">
        <v>281</v>
      </c>
      <c r="E34" s="95" t="s">
        <v>282</v>
      </c>
    </row>
    <row r="35" spans="1:5" ht="18.75" customHeight="1">
      <c r="A35" s="56" t="s">
        <v>316</v>
      </c>
      <c r="B35" s="304" t="s">
        <v>12</v>
      </c>
      <c r="C35" s="304"/>
      <c r="D35" s="46">
        <v>126</v>
      </c>
      <c r="E35" s="46" t="s">
        <v>55</v>
      </c>
    </row>
    <row r="36" spans="1:5" ht="9.75" customHeight="1">
      <c r="A36" s="101"/>
      <c r="B36" s="311"/>
      <c r="C36" s="311"/>
      <c r="D36" s="64"/>
      <c r="E36" s="57"/>
    </row>
    <row r="37" spans="1:5" ht="14.25" customHeight="1">
      <c r="A37" s="56"/>
      <c r="B37" s="304"/>
      <c r="C37" s="304"/>
      <c r="D37" s="55"/>
      <c r="E37" s="55"/>
    </row>
    <row r="38" spans="1:5" ht="91.5" customHeight="1">
      <c r="A38" s="312" t="s">
        <v>317</v>
      </c>
      <c r="B38" s="312"/>
      <c r="C38" s="312"/>
      <c r="D38" s="312"/>
      <c r="E38" s="102" t="s">
        <v>52</v>
      </c>
    </row>
    <row r="39" spans="1:5" ht="36" customHeight="1">
      <c r="A39" s="103" t="s">
        <v>107</v>
      </c>
      <c r="B39" s="313" t="s">
        <v>48</v>
      </c>
      <c r="C39" s="313"/>
      <c r="D39" s="104" t="s">
        <v>281</v>
      </c>
      <c r="E39" s="105" t="s">
        <v>282</v>
      </c>
    </row>
    <row r="40" spans="1:5" s="108" customFormat="1" ht="56.25" customHeight="1">
      <c r="A40" s="106" t="s">
        <v>318</v>
      </c>
      <c r="B40" s="246" t="s">
        <v>319</v>
      </c>
      <c r="C40" s="246"/>
      <c r="D40" s="107" t="s">
        <v>55</v>
      </c>
      <c r="E40" s="314" t="s">
        <v>55</v>
      </c>
    </row>
    <row r="41" spans="1:5" ht="31.5" customHeight="1">
      <c r="A41" s="51" t="s">
        <v>320</v>
      </c>
      <c r="B41" s="246" t="s">
        <v>319</v>
      </c>
      <c r="C41" s="246"/>
      <c r="D41" s="107" t="s">
        <v>55</v>
      </c>
      <c r="E41" s="314"/>
    </row>
    <row r="42" spans="1:5" ht="36" customHeight="1">
      <c r="A42" s="51" t="s">
        <v>321</v>
      </c>
      <c r="B42" s="246" t="s">
        <v>319</v>
      </c>
      <c r="C42" s="246"/>
      <c r="D42" s="107" t="s">
        <v>55</v>
      </c>
      <c r="E42" s="314"/>
    </row>
    <row r="43" spans="1:5" ht="32.25" customHeight="1">
      <c r="A43" s="51" t="s">
        <v>322</v>
      </c>
      <c r="B43" s="246" t="s">
        <v>319</v>
      </c>
      <c r="C43" s="246"/>
      <c r="D43" s="107" t="s">
        <v>55</v>
      </c>
      <c r="E43" s="314"/>
    </row>
    <row r="44" spans="1:5" ht="32.25" customHeight="1">
      <c r="A44" s="51" t="s">
        <v>323</v>
      </c>
      <c r="B44" s="246" t="s">
        <v>319</v>
      </c>
      <c r="C44" s="246"/>
      <c r="D44" s="107" t="s">
        <v>55</v>
      </c>
      <c r="E44" s="314"/>
    </row>
    <row r="45" spans="1:5" ht="30" customHeight="1">
      <c r="A45" s="51" t="s">
        <v>306</v>
      </c>
      <c r="B45" s="246" t="s">
        <v>319</v>
      </c>
      <c r="C45" s="246"/>
      <c r="D45" s="107" t="s">
        <v>55</v>
      </c>
      <c r="E45" s="314"/>
    </row>
    <row r="46" spans="1:5" ht="35.25" customHeight="1">
      <c r="A46" s="51" t="s">
        <v>307</v>
      </c>
      <c r="B46" s="246" t="s">
        <v>319</v>
      </c>
      <c r="C46" s="246"/>
      <c r="D46" s="107" t="s">
        <v>55</v>
      </c>
      <c r="E46" s="314"/>
    </row>
    <row r="47" spans="1:5" ht="34.5" customHeight="1">
      <c r="A47" s="51" t="s">
        <v>324</v>
      </c>
      <c r="B47" s="246" t="s">
        <v>319</v>
      </c>
      <c r="C47" s="246"/>
      <c r="D47" s="107" t="s">
        <v>55</v>
      </c>
      <c r="E47" s="314"/>
    </row>
    <row r="48" spans="1:5" ht="30.75" customHeight="1">
      <c r="A48" s="51" t="s">
        <v>325</v>
      </c>
      <c r="B48" s="246" t="s">
        <v>319</v>
      </c>
      <c r="C48" s="246"/>
      <c r="D48" s="107" t="s">
        <v>55</v>
      </c>
      <c r="E48" s="314"/>
    </row>
    <row r="49" spans="1:5" ht="34.5" customHeight="1">
      <c r="A49" s="51" t="s">
        <v>326</v>
      </c>
      <c r="B49" s="246" t="s">
        <v>319</v>
      </c>
      <c r="C49" s="246"/>
      <c r="D49" s="107" t="s">
        <v>55</v>
      </c>
      <c r="E49" s="314"/>
    </row>
    <row r="50" spans="1:5" ht="35.25" customHeight="1">
      <c r="A50" s="51" t="s">
        <v>327</v>
      </c>
      <c r="B50" s="246" t="s">
        <v>319</v>
      </c>
      <c r="C50" s="246"/>
      <c r="D50" s="107" t="s">
        <v>55</v>
      </c>
      <c r="E50" s="314"/>
    </row>
    <row r="51" spans="1:5" ht="34.5" customHeight="1">
      <c r="A51" s="51" t="s">
        <v>328</v>
      </c>
      <c r="B51" s="246" t="s">
        <v>319</v>
      </c>
      <c r="C51" s="246"/>
      <c r="D51" s="107" t="s">
        <v>55</v>
      </c>
      <c r="E51" s="314"/>
    </row>
    <row r="52" spans="1:5" ht="66" customHeight="1">
      <c r="A52" s="315" t="s">
        <v>329</v>
      </c>
      <c r="B52" s="315"/>
      <c r="C52" s="315"/>
      <c r="D52" s="315"/>
      <c r="E52" s="98" t="s">
        <v>52</v>
      </c>
    </row>
    <row r="53" spans="1:5" ht="36" customHeight="1">
      <c r="A53" s="93" t="s">
        <v>107</v>
      </c>
      <c r="B53" s="301" t="s">
        <v>48</v>
      </c>
      <c r="C53" s="301"/>
      <c r="D53" s="94" t="s">
        <v>330</v>
      </c>
      <c r="E53" s="95" t="s">
        <v>50</v>
      </c>
    </row>
    <row r="54" spans="1:5" ht="17.25" customHeight="1">
      <c r="A54" s="51" t="s">
        <v>331</v>
      </c>
      <c r="B54" s="316" t="s">
        <v>332</v>
      </c>
      <c r="C54" s="316"/>
      <c r="D54" s="109">
        <v>105</v>
      </c>
      <c r="E54" s="260" t="s">
        <v>55</v>
      </c>
    </row>
    <row r="55" spans="1:5" ht="54">
      <c r="A55" s="51" t="s">
        <v>333</v>
      </c>
      <c r="B55" s="316" t="s">
        <v>332</v>
      </c>
      <c r="C55" s="316"/>
      <c r="D55" s="55">
        <v>132</v>
      </c>
      <c r="E55" s="260"/>
    </row>
    <row r="56" spans="1:5" ht="36">
      <c r="A56" s="51" t="s">
        <v>334</v>
      </c>
      <c r="B56" s="316" t="s">
        <v>332</v>
      </c>
      <c r="C56" s="316"/>
      <c r="D56" s="55">
        <v>157</v>
      </c>
      <c r="E56" s="260"/>
    </row>
    <row r="57" spans="1:5" ht="54">
      <c r="A57" s="51" t="s">
        <v>335</v>
      </c>
      <c r="B57" s="316" t="s">
        <v>332</v>
      </c>
      <c r="C57" s="316"/>
      <c r="D57" s="55">
        <v>189</v>
      </c>
      <c r="E57" s="260"/>
    </row>
    <row r="58" spans="1:5" ht="54">
      <c r="A58" s="51" t="s">
        <v>336</v>
      </c>
      <c r="B58" s="316" t="s">
        <v>332</v>
      </c>
      <c r="C58" s="316"/>
      <c r="D58" s="55">
        <v>197</v>
      </c>
      <c r="E58" s="260"/>
    </row>
    <row r="59" spans="1:5" ht="36">
      <c r="A59" s="51" t="s">
        <v>337</v>
      </c>
      <c r="B59" s="316" t="s">
        <v>332</v>
      </c>
      <c r="C59" s="316"/>
      <c r="D59" s="55">
        <v>165</v>
      </c>
      <c r="E59" s="260"/>
    </row>
    <row r="60" spans="1:5" ht="18">
      <c r="A60" s="110" t="s">
        <v>338</v>
      </c>
      <c r="B60" s="316" t="s">
        <v>332</v>
      </c>
      <c r="C60" s="316"/>
      <c r="D60" s="55">
        <v>353</v>
      </c>
      <c r="E60" s="260"/>
    </row>
    <row r="61" spans="1:5" ht="18">
      <c r="A61" s="51" t="s">
        <v>339</v>
      </c>
      <c r="B61" s="316" t="s">
        <v>332</v>
      </c>
      <c r="C61" s="316"/>
      <c r="D61" s="55">
        <v>137</v>
      </c>
      <c r="E61" s="260"/>
    </row>
    <row r="62" spans="1:5" ht="36">
      <c r="A62" s="51" t="s">
        <v>340</v>
      </c>
      <c r="B62" s="316" t="s">
        <v>332</v>
      </c>
      <c r="C62" s="316"/>
      <c r="D62" s="55">
        <v>388</v>
      </c>
      <c r="E62" s="260"/>
    </row>
    <row r="63" spans="1:5" ht="36">
      <c r="A63" s="51" t="s">
        <v>341</v>
      </c>
      <c r="B63" s="316" t="s">
        <v>332</v>
      </c>
      <c r="C63" s="316"/>
      <c r="D63" s="55">
        <v>341</v>
      </c>
      <c r="E63" s="260"/>
    </row>
    <row r="64" spans="1:5" ht="36">
      <c r="A64" s="51" t="s">
        <v>342</v>
      </c>
      <c r="B64" s="316" t="s">
        <v>332</v>
      </c>
      <c r="C64" s="316"/>
      <c r="D64" s="55">
        <v>114</v>
      </c>
      <c r="E64" s="260"/>
    </row>
    <row r="65" spans="1:5" ht="17.25" customHeight="1">
      <c r="A65" s="51" t="s">
        <v>343</v>
      </c>
      <c r="B65" s="317" t="s">
        <v>332</v>
      </c>
      <c r="C65" s="317"/>
      <c r="D65" s="55">
        <v>353</v>
      </c>
      <c r="E65" s="260"/>
    </row>
    <row r="66" spans="1:5" ht="33.75" customHeight="1">
      <c r="A66" s="51" t="s">
        <v>344</v>
      </c>
      <c r="B66" s="317" t="s">
        <v>332</v>
      </c>
      <c r="C66" s="317"/>
      <c r="D66" s="55">
        <v>353</v>
      </c>
      <c r="E66" s="260"/>
    </row>
    <row r="67" spans="1:5" ht="79.5" customHeight="1">
      <c r="A67" s="315" t="s">
        <v>345</v>
      </c>
      <c r="B67" s="315"/>
      <c r="C67" s="315"/>
      <c r="D67" s="315"/>
      <c r="E67" s="92" t="s">
        <v>52</v>
      </c>
    </row>
    <row r="68" spans="1:5" ht="36" customHeight="1">
      <c r="A68" s="93" t="s">
        <v>107</v>
      </c>
      <c r="B68" s="301" t="s">
        <v>48</v>
      </c>
      <c r="C68" s="301"/>
      <c r="D68" s="94" t="s">
        <v>281</v>
      </c>
      <c r="E68" s="95" t="s">
        <v>282</v>
      </c>
    </row>
    <row r="69" spans="1:5" ht="33.75" customHeight="1">
      <c r="A69" s="51" t="s">
        <v>346</v>
      </c>
      <c r="B69" s="318" t="s">
        <v>347</v>
      </c>
      <c r="C69" s="318"/>
      <c r="D69" s="55">
        <v>105</v>
      </c>
      <c r="E69" s="260" t="s">
        <v>55</v>
      </c>
    </row>
    <row r="70" spans="1:5" ht="36">
      <c r="A70" s="51" t="s">
        <v>348</v>
      </c>
      <c r="B70" s="318" t="s">
        <v>347</v>
      </c>
      <c r="C70" s="318"/>
      <c r="D70" s="55">
        <v>150</v>
      </c>
      <c r="E70" s="260"/>
    </row>
    <row r="71" spans="1:5" ht="36">
      <c r="A71" s="51" t="s">
        <v>349</v>
      </c>
      <c r="B71" s="318" t="s">
        <v>347</v>
      </c>
      <c r="C71" s="318"/>
      <c r="D71" s="55">
        <v>161</v>
      </c>
      <c r="E71" s="260"/>
    </row>
    <row r="72" spans="1:5" ht="18">
      <c r="A72" s="110" t="s">
        <v>350</v>
      </c>
      <c r="B72" s="318" t="s">
        <v>347</v>
      </c>
      <c r="C72" s="318"/>
      <c r="D72" s="55">
        <v>335</v>
      </c>
      <c r="E72" s="260"/>
    </row>
    <row r="73" spans="1:5" ht="18">
      <c r="A73" s="51" t="s">
        <v>351</v>
      </c>
      <c r="B73" s="318" t="s">
        <v>347</v>
      </c>
      <c r="C73" s="318"/>
      <c r="D73" s="55">
        <v>130</v>
      </c>
      <c r="E73" s="260"/>
    </row>
    <row r="74" spans="1:5" ht="18">
      <c r="A74" s="51" t="s">
        <v>352</v>
      </c>
      <c r="B74" s="318" t="s">
        <v>347</v>
      </c>
      <c r="C74" s="318"/>
      <c r="D74" s="55">
        <v>370</v>
      </c>
      <c r="E74" s="260"/>
    </row>
    <row r="75" spans="1:5" ht="36">
      <c r="A75" s="51" t="s">
        <v>353</v>
      </c>
      <c r="B75" s="318" t="s">
        <v>347</v>
      </c>
      <c r="C75" s="318"/>
      <c r="D75" s="55">
        <v>325</v>
      </c>
      <c r="E75" s="260"/>
    </row>
    <row r="76" spans="1:5" ht="36">
      <c r="A76" s="51" t="s">
        <v>354</v>
      </c>
      <c r="B76" s="318" t="s">
        <v>347</v>
      </c>
      <c r="C76" s="318"/>
      <c r="D76" s="55">
        <v>108</v>
      </c>
      <c r="E76" s="260"/>
    </row>
    <row r="77" spans="1:5" ht="17.25" customHeight="1">
      <c r="A77" s="52" t="s">
        <v>355</v>
      </c>
      <c r="B77" s="319" t="s">
        <v>347</v>
      </c>
      <c r="C77" s="319"/>
      <c r="D77" s="47">
        <v>335</v>
      </c>
      <c r="E77" s="260"/>
    </row>
    <row r="78" spans="1:5" ht="33.75" customHeight="1">
      <c r="A78" s="51" t="s">
        <v>356</v>
      </c>
      <c r="B78" s="320" t="s">
        <v>347</v>
      </c>
      <c r="C78" s="320"/>
      <c r="D78" s="55">
        <v>335</v>
      </c>
      <c r="E78" s="260"/>
    </row>
    <row r="79" spans="1:5" ht="36.75" customHeight="1">
      <c r="A79" s="315" t="s">
        <v>357</v>
      </c>
      <c r="B79" s="315"/>
      <c r="C79" s="315"/>
      <c r="D79" s="315"/>
      <c r="E79" s="92" t="s">
        <v>52</v>
      </c>
    </row>
    <row r="80" spans="1:5" ht="36">
      <c r="A80" s="93" t="s">
        <v>107</v>
      </c>
      <c r="B80" s="301" t="s">
        <v>48</v>
      </c>
      <c r="C80" s="301"/>
      <c r="D80" s="94" t="s">
        <v>281</v>
      </c>
      <c r="E80" s="95" t="s">
        <v>282</v>
      </c>
    </row>
    <row r="81" spans="1:5" ht="18">
      <c r="A81" s="51" t="s">
        <v>358</v>
      </c>
      <c r="B81" s="318" t="s">
        <v>23</v>
      </c>
      <c r="C81" s="318"/>
      <c r="D81" s="55">
        <v>110</v>
      </c>
      <c r="E81" s="321" t="s">
        <v>55</v>
      </c>
    </row>
    <row r="82" spans="1:5" ht="18">
      <c r="A82" s="51" t="s">
        <v>359</v>
      </c>
      <c r="B82" s="318" t="s">
        <v>23</v>
      </c>
      <c r="C82" s="318"/>
      <c r="D82" s="55">
        <v>364</v>
      </c>
      <c r="E82" s="321"/>
    </row>
    <row r="83" spans="1:5" ht="51" customHeight="1">
      <c r="A83" s="315" t="s">
        <v>360</v>
      </c>
      <c r="B83" s="315"/>
      <c r="C83" s="315"/>
      <c r="D83" s="315"/>
      <c r="E83" s="92" t="s">
        <v>52</v>
      </c>
    </row>
    <row r="84" spans="1:5" ht="36">
      <c r="A84" s="93" t="s">
        <v>107</v>
      </c>
      <c r="B84" s="301" t="s">
        <v>48</v>
      </c>
      <c r="C84" s="301"/>
      <c r="D84" s="94" t="s">
        <v>281</v>
      </c>
      <c r="E84" s="95" t="s">
        <v>282</v>
      </c>
    </row>
    <row r="85" spans="1:5" ht="19.5" customHeight="1">
      <c r="A85" s="110" t="s">
        <v>361</v>
      </c>
      <c r="B85" s="318" t="s">
        <v>23</v>
      </c>
      <c r="C85" s="318"/>
      <c r="D85" s="55">
        <v>158</v>
      </c>
      <c r="E85" s="321" t="s">
        <v>55</v>
      </c>
    </row>
    <row r="86" spans="1:5" ht="19.5" customHeight="1">
      <c r="A86" s="51" t="s">
        <v>362</v>
      </c>
      <c r="B86" s="318" t="s">
        <v>23</v>
      </c>
      <c r="C86" s="318"/>
      <c r="D86" s="55">
        <v>215</v>
      </c>
      <c r="E86" s="321"/>
    </row>
    <row r="87" spans="1:5" ht="19.5" customHeight="1">
      <c r="A87" s="51" t="s">
        <v>363</v>
      </c>
      <c r="B87" s="318" t="s">
        <v>23</v>
      </c>
      <c r="C87" s="318"/>
      <c r="D87" s="55">
        <v>189</v>
      </c>
      <c r="E87" s="321"/>
    </row>
    <row r="88" spans="1:5" ht="19.5" customHeight="1">
      <c r="A88" s="51" t="s">
        <v>364</v>
      </c>
      <c r="B88" s="318" t="s">
        <v>23</v>
      </c>
      <c r="C88" s="318"/>
      <c r="D88" s="55">
        <v>262</v>
      </c>
      <c r="E88" s="321"/>
    </row>
    <row r="89" spans="1:5" ht="19.5" customHeight="1">
      <c r="A89" s="51" t="s">
        <v>365</v>
      </c>
      <c r="B89" s="318" t="s">
        <v>23</v>
      </c>
      <c r="C89" s="318"/>
      <c r="D89" s="55">
        <v>130</v>
      </c>
      <c r="E89" s="321"/>
    </row>
    <row r="90" spans="1:5" ht="33.75" customHeight="1">
      <c r="A90" s="51" t="s">
        <v>366</v>
      </c>
      <c r="B90" s="320" t="s">
        <v>23</v>
      </c>
      <c r="C90" s="320"/>
      <c r="D90" s="55">
        <v>361</v>
      </c>
      <c r="E90" s="321"/>
    </row>
    <row r="91" spans="1:5" ht="36.75" customHeight="1">
      <c r="A91" s="52" t="s">
        <v>367</v>
      </c>
      <c r="B91" s="319" t="s">
        <v>23</v>
      </c>
      <c r="C91" s="319"/>
      <c r="D91" s="47">
        <v>438</v>
      </c>
      <c r="E91" s="321"/>
    </row>
    <row r="92" spans="1:5" ht="19.5" customHeight="1">
      <c r="A92" s="45" t="s">
        <v>368</v>
      </c>
      <c r="B92" s="292" t="s">
        <v>23</v>
      </c>
      <c r="C92" s="292"/>
      <c r="D92" s="86">
        <v>360</v>
      </c>
      <c r="E92" s="321"/>
    </row>
    <row r="93" spans="1:5" ht="19.5" customHeight="1">
      <c r="A93" s="45" t="s">
        <v>369</v>
      </c>
      <c r="B93" s="292" t="s">
        <v>23</v>
      </c>
      <c r="C93" s="292"/>
      <c r="D93" s="86">
        <v>168</v>
      </c>
      <c r="E93" s="321"/>
    </row>
    <row r="94" spans="1:5" ht="19.5" customHeight="1">
      <c r="A94" s="45" t="s">
        <v>370</v>
      </c>
      <c r="B94" s="292" t="s">
        <v>23</v>
      </c>
      <c r="C94" s="292"/>
      <c r="D94" s="111">
        <v>416</v>
      </c>
      <c r="E94" s="321"/>
    </row>
    <row r="95" spans="1:5" ht="19.5" customHeight="1">
      <c r="A95" s="45" t="s">
        <v>371</v>
      </c>
      <c r="B95" s="292" t="s">
        <v>23</v>
      </c>
      <c r="C95" s="292"/>
      <c r="D95" s="86">
        <v>522</v>
      </c>
      <c r="E95" s="321"/>
    </row>
    <row r="96" spans="1:5" ht="19.5" customHeight="1">
      <c r="A96" s="45" t="s">
        <v>372</v>
      </c>
      <c r="B96" s="292" t="s">
        <v>23</v>
      </c>
      <c r="C96" s="292"/>
      <c r="D96" s="86">
        <v>434</v>
      </c>
      <c r="E96" s="321"/>
    </row>
  </sheetData>
  <sheetProtection selectLockedCells="1" selectUnlockedCells="1"/>
  <mergeCells count="102">
    <mergeCell ref="B96:C96"/>
    <mergeCell ref="B90:C90"/>
    <mergeCell ref="B91:C91"/>
    <mergeCell ref="B92:C92"/>
    <mergeCell ref="B93:C93"/>
    <mergeCell ref="B94:C94"/>
    <mergeCell ref="B95:C95"/>
    <mergeCell ref="E81:E82"/>
    <mergeCell ref="B82:C82"/>
    <mergeCell ref="A83:D83"/>
    <mergeCell ref="B84:C84"/>
    <mergeCell ref="B85:C85"/>
    <mergeCell ref="E85:E96"/>
    <mergeCell ref="B86:C86"/>
    <mergeCell ref="B87:C87"/>
    <mergeCell ref="B88:C88"/>
    <mergeCell ref="B89:C89"/>
    <mergeCell ref="B76:C76"/>
    <mergeCell ref="B77:C77"/>
    <mergeCell ref="B78:C78"/>
    <mergeCell ref="A79:D79"/>
    <mergeCell ref="B80:C80"/>
    <mergeCell ref="B81:C81"/>
    <mergeCell ref="A67:D67"/>
    <mergeCell ref="B68:C68"/>
    <mergeCell ref="B69:C69"/>
    <mergeCell ref="E69:E78"/>
    <mergeCell ref="B70:C70"/>
    <mergeCell ref="B71:C71"/>
    <mergeCell ref="B72:C72"/>
    <mergeCell ref="B73:C73"/>
    <mergeCell ref="B74:C74"/>
    <mergeCell ref="B75:C75"/>
    <mergeCell ref="B61:C61"/>
    <mergeCell ref="B62:C62"/>
    <mergeCell ref="B63:C63"/>
    <mergeCell ref="B64:C64"/>
    <mergeCell ref="B65:C65"/>
    <mergeCell ref="B66:C66"/>
    <mergeCell ref="A52:D52"/>
    <mergeCell ref="B53:C53"/>
    <mergeCell ref="B54:C54"/>
    <mergeCell ref="E54:E66"/>
    <mergeCell ref="B55:C55"/>
    <mergeCell ref="B56:C56"/>
    <mergeCell ref="B57:C57"/>
    <mergeCell ref="B58:C58"/>
    <mergeCell ref="B59:C59"/>
    <mergeCell ref="B60:C60"/>
    <mergeCell ref="B46:C46"/>
    <mergeCell ref="B47:C47"/>
    <mergeCell ref="B48:C48"/>
    <mergeCell ref="B49:C49"/>
    <mergeCell ref="B50:C50"/>
    <mergeCell ref="B51:C51"/>
    <mergeCell ref="B37:C37"/>
    <mergeCell ref="A38:D38"/>
    <mergeCell ref="B39:C39"/>
    <mergeCell ref="B40:C40"/>
    <mergeCell ref="E40:E51"/>
    <mergeCell ref="B41:C41"/>
    <mergeCell ref="B42:C42"/>
    <mergeCell ref="B43:C43"/>
    <mergeCell ref="B44:C44"/>
    <mergeCell ref="B45:C45"/>
    <mergeCell ref="B31:C31"/>
    <mergeCell ref="B32:C32"/>
    <mergeCell ref="A33:D33"/>
    <mergeCell ref="B34:C34"/>
    <mergeCell ref="B35:C35"/>
    <mergeCell ref="B36:C36"/>
    <mergeCell ref="A25:D25"/>
    <mergeCell ref="B26:C26"/>
    <mergeCell ref="B27:C27"/>
    <mergeCell ref="B28:C28"/>
    <mergeCell ref="A29:D29"/>
    <mergeCell ref="B30:C30"/>
    <mergeCell ref="B17:C17"/>
    <mergeCell ref="B18:C18"/>
    <mergeCell ref="E18:E24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A16:D16"/>
    <mergeCell ref="A2:E2"/>
    <mergeCell ref="A3:D3"/>
    <mergeCell ref="B4:C4"/>
    <mergeCell ref="B5:C5"/>
    <mergeCell ref="E5:E15"/>
    <mergeCell ref="B6:C6"/>
    <mergeCell ref="B7:C7"/>
    <mergeCell ref="B8:C8"/>
    <mergeCell ref="B9:C9"/>
    <mergeCell ref="B10:C10"/>
  </mergeCells>
  <hyperlinks>
    <hyperlink ref="E3" location="Меню!A2" display="возврат в главное меню"/>
    <hyperlink ref="E16" location="Меню!A2" display="возврат в главное меню"/>
    <hyperlink ref="E25" location="Меню!A2" display="возврат в главное меню"/>
    <hyperlink ref="E29" location="Меню!A2" display="возврат в главное меню"/>
    <hyperlink ref="E33" location="Меню!A2" display="возврат в главное меню"/>
    <hyperlink ref="E38" location="Меню!A2" display="возврат в главное меню"/>
    <hyperlink ref="E52" location="Меню!A2" display="возврат в главное меню"/>
    <hyperlink ref="E67" location="Меню!A2" display="возврат в главное меню"/>
    <hyperlink ref="E79" location="Меню!A2" display="возврат в главное меню"/>
    <hyperlink ref="E83" location="Меню!A2" display="возврат в главное меню"/>
  </hyperlink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3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zoomScale="84" zoomScaleNormal="84" zoomScaleSheetLayoutView="100" zoomScalePageLayoutView="0" workbookViewId="0" topLeftCell="A1">
      <selection activeCell="C2" sqref="C2"/>
    </sheetView>
  </sheetViews>
  <sheetFormatPr defaultColWidth="11.57421875" defaultRowHeight="12.75"/>
  <cols>
    <col min="1" max="1" width="64.00390625" style="1" customWidth="1"/>
    <col min="2" max="2" width="48.421875" style="1" customWidth="1"/>
    <col min="3" max="3" width="30.57421875" style="1" customWidth="1"/>
    <col min="4" max="16384" width="11.57421875" style="1" customWidth="1"/>
  </cols>
  <sheetData>
    <row r="2" spans="1:3" ht="56.25" customHeight="1">
      <c r="A2" s="322" t="s">
        <v>373</v>
      </c>
      <c r="B2" s="322"/>
      <c r="C2" s="112" t="s">
        <v>374</v>
      </c>
    </row>
    <row r="3" spans="1:4" s="114" customFormat="1" ht="27.75" customHeight="1">
      <c r="A3" s="49" t="s">
        <v>107</v>
      </c>
      <c r="B3" s="49" t="s">
        <v>48</v>
      </c>
      <c r="C3" s="49" t="s">
        <v>375</v>
      </c>
      <c r="D3" s="113"/>
    </row>
    <row r="4" spans="1:3" ht="27.75" customHeight="1">
      <c r="A4" s="115" t="s">
        <v>376</v>
      </c>
      <c r="B4" s="116" t="s">
        <v>377</v>
      </c>
      <c r="C4" s="116" t="s">
        <v>378</v>
      </c>
    </row>
    <row r="5" spans="1:3" ht="27.75" customHeight="1">
      <c r="A5" s="115" t="s">
        <v>379</v>
      </c>
      <c r="B5" s="116" t="s">
        <v>377</v>
      </c>
      <c r="C5" s="116" t="s">
        <v>378</v>
      </c>
    </row>
    <row r="6" spans="1:3" ht="27.75" customHeight="1">
      <c r="A6" s="115" t="s">
        <v>380</v>
      </c>
      <c r="B6" s="116" t="s">
        <v>377</v>
      </c>
      <c r="C6" s="116" t="s">
        <v>381</v>
      </c>
    </row>
    <row r="7" spans="1:3" ht="27.75" customHeight="1">
      <c r="A7" s="115" t="s">
        <v>382</v>
      </c>
      <c r="B7" s="116" t="s">
        <v>377</v>
      </c>
      <c r="C7" s="116" t="s">
        <v>383</v>
      </c>
    </row>
    <row r="8" spans="1:3" ht="27.75" customHeight="1">
      <c r="A8" s="115" t="s">
        <v>384</v>
      </c>
      <c r="B8" s="116" t="s">
        <v>377</v>
      </c>
      <c r="C8" s="116" t="s">
        <v>383</v>
      </c>
    </row>
    <row r="9" spans="1:3" ht="27.75" customHeight="1">
      <c r="A9" s="115" t="s">
        <v>385</v>
      </c>
      <c r="B9" s="116" t="s">
        <v>377</v>
      </c>
      <c r="C9" s="116" t="s">
        <v>386</v>
      </c>
    </row>
    <row r="10" spans="1:3" ht="27.75" customHeight="1">
      <c r="A10" s="115" t="s">
        <v>387</v>
      </c>
      <c r="B10" s="116" t="s">
        <v>377</v>
      </c>
      <c r="C10" s="116" t="s">
        <v>388</v>
      </c>
    </row>
  </sheetData>
  <sheetProtection selectLockedCells="1" selectUnlockedCells="1"/>
  <mergeCells count="1">
    <mergeCell ref="A2:B2"/>
  </mergeCells>
  <hyperlinks>
    <hyperlink ref="C2" location="Меню!A1" display=" Возврат в главное меню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7"/>
  <sheetViews>
    <sheetView zoomScale="84" zoomScaleNormal="84" zoomScaleSheetLayoutView="100" zoomScalePageLayoutView="0" workbookViewId="0" topLeftCell="A7">
      <selection activeCell="J15" sqref="J15"/>
    </sheetView>
  </sheetViews>
  <sheetFormatPr defaultColWidth="10.140625" defaultRowHeight="12.75"/>
  <cols>
    <col min="1" max="1" width="60.8515625" style="1" customWidth="1"/>
    <col min="2" max="2" width="0" style="1" hidden="1" customWidth="1"/>
    <col min="3" max="3" width="31.8515625" style="1" customWidth="1"/>
    <col min="4" max="4" width="26.28125" style="1" customWidth="1"/>
    <col min="5" max="5" width="23.140625" style="1" customWidth="1"/>
    <col min="6" max="6" width="10.140625" style="1" customWidth="1"/>
    <col min="7" max="7" width="7.28125" style="1" customWidth="1"/>
    <col min="8" max="8" width="13.8515625" style="1" customWidth="1"/>
    <col min="9" max="10" width="10.140625" style="1" customWidth="1"/>
    <col min="11" max="11" width="16.00390625" style="1" customWidth="1"/>
    <col min="12" max="16384" width="10.140625" style="1" customWidth="1"/>
  </cols>
  <sheetData>
    <row r="1" spans="1:5" ht="14.25">
      <c r="A1" s="35"/>
      <c r="B1" s="35"/>
      <c r="C1" s="35"/>
      <c r="D1" s="36"/>
      <c r="E1" s="36"/>
    </row>
    <row r="2" spans="1:5" ht="55.5" customHeight="1">
      <c r="A2" s="323" t="s">
        <v>389</v>
      </c>
      <c r="B2" s="323"/>
      <c r="C2" s="323"/>
      <c r="D2" s="323"/>
      <c r="E2" s="57"/>
    </row>
    <row r="3" spans="1:5" ht="57" customHeight="1">
      <c r="A3" s="324" t="s">
        <v>390</v>
      </c>
      <c r="B3" s="324"/>
      <c r="C3" s="324"/>
      <c r="D3" s="324"/>
      <c r="E3" s="77" t="s">
        <v>52</v>
      </c>
    </row>
    <row r="4" spans="1:5" ht="36" customHeight="1">
      <c r="A4" s="117" t="s">
        <v>107</v>
      </c>
      <c r="B4" s="325" t="s">
        <v>48</v>
      </c>
      <c r="C4" s="325"/>
      <c r="D4" s="118" t="s">
        <v>281</v>
      </c>
      <c r="E4" s="119" t="s">
        <v>282</v>
      </c>
    </row>
    <row r="5" spans="1:5" ht="17.25" customHeight="1">
      <c r="A5" s="258" t="s">
        <v>391</v>
      </c>
      <c r="B5" s="258"/>
      <c r="C5" s="258"/>
      <c r="D5" s="258"/>
      <c r="E5" s="258"/>
    </row>
    <row r="6" spans="1:5" ht="36">
      <c r="A6" s="62" t="s">
        <v>392</v>
      </c>
      <c r="B6" s="240" t="s">
        <v>393</v>
      </c>
      <c r="C6" s="240"/>
      <c r="D6" s="120">
        <v>473</v>
      </c>
      <c r="E6" s="55"/>
    </row>
    <row r="7" spans="1:5" ht="18.75" customHeight="1">
      <c r="A7" s="258" t="s">
        <v>394</v>
      </c>
      <c r="B7" s="258"/>
      <c r="C7" s="258"/>
      <c r="D7" s="258"/>
      <c r="E7" s="258"/>
    </row>
    <row r="8" spans="1:5" ht="72">
      <c r="A8" s="62" t="s">
        <v>395</v>
      </c>
      <c r="B8" s="240" t="s">
        <v>393</v>
      </c>
      <c r="C8" s="240"/>
      <c r="D8" s="120">
        <v>474</v>
      </c>
      <c r="E8" s="55"/>
    </row>
    <row r="9" spans="1:5" ht="18.75" customHeight="1">
      <c r="A9" s="258" t="s">
        <v>396</v>
      </c>
      <c r="B9" s="258"/>
      <c r="C9" s="258"/>
      <c r="D9" s="258"/>
      <c r="E9" s="258"/>
    </row>
    <row r="10" spans="1:5" ht="18.75" customHeight="1">
      <c r="A10" s="121" t="s">
        <v>397</v>
      </c>
      <c r="B10" s="5" t="s">
        <v>393</v>
      </c>
      <c r="C10" s="326" t="s">
        <v>393</v>
      </c>
      <c r="D10" s="120">
        <v>494</v>
      </c>
      <c r="E10" s="122"/>
    </row>
    <row r="11" spans="1:5" ht="36">
      <c r="A11" s="62" t="s">
        <v>398</v>
      </c>
      <c r="B11" s="5" t="s">
        <v>393</v>
      </c>
      <c r="C11" s="326"/>
      <c r="D11" s="120">
        <v>525</v>
      </c>
      <c r="E11" s="55"/>
    </row>
    <row r="12" spans="1:5" ht="18.75" customHeight="1">
      <c r="A12" s="258" t="s">
        <v>399</v>
      </c>
      <c r="B12" s="258"/>
      <c r="C12" s="258"/>
      <c r="D12" s="258"/>
      <c r="E12" s="258"/>
    </row>
    <row r="13" spans="1:5" ht="54">
      <c r="A13" s="62" t="s">
        <v>400</v>
      </c>
      <c r="B13" s="240" t="s">
        <v>393</v>
      </c>
      <c r="C13" s="240"/>
      <c r="D13" s="120">
        <v>499</v>
      </c>
      <c r="E13" s="55"/>
    </row>
    <row r="14" spans="1:5" ht="19.5" customHeight="1">
      <c r="A14" s="327" t="s">
        <v>401</v>
      </c>
      <c r="B14" s="327"/>
      <c r="C14" s="327"/>
      <c r="D14" s="327"/>
      <c r="E14" s="327"/>
    </row>
    <row r="15" spans="1:5" ht="32.25" customHeight="1">
      <c r="A15" s="62" t="s">
        <v>402</v>
      </c>
      <c r="B15" s="5"/>
      <c r="C15" s="86" t="s">
        <v>393</v>
      </c>
      <c r="D15" s="120">
        <v>350</v>
      </c>
      <c r="E15" s="55"/>
    </row>
    <row r="16" spans="1:5" ht="18">
      <c r="A16" s="61" t="s">
        <v>403</v>
      </c>
      <c r="B16" s="86"/>
      <c r="C16" s="86" t="s">
        <v>393</v>
      </c>
      <c r="D16" s="120">
        <v>391</v>
      </c>
      <c r="E16" s="47"/>
    </row>
    <row r="17" spans="1:5" ht="40.5" customHeight="1">
      <c r="A17" s="324" t="s">
        <v>404</v>
      </c>
      <c r="B17" s="324"/>
      <c r="C17" s="324"/>
      <c r="D17" s="324"/>
      <c r="E17" s="40" t="s">
        <v>52</v>
      </c>
    </row>
    <row r="18" spans="1:5" ht="36" customHeight="1">
      <c r="A18" s="117" t="s">
        <v>107</v>
      </c>
      <c r="B18" s="325" t="s">
        <v>48</v>
      </c>
      <c r="C18" s="325"/>
      <c r="D18" s="118" t="s">
        <v>281</v>
      </c>
      <c r="E18" s="119" t="s">
        <v>282</v>
      </c>
    </row>
    <row r="19" spans="1:5" ht="17.25" customHeight="1">
      <c r="A19" s="258" t="s">
        <v>405</v>
      </c>
      <c r="B19" s="258"/>
      <c r="C19" s="258"/>
      <c r="D19" s="258"/>
      <c r="E19" s="258"/>
    </row>
    <row r="20" spans="1:5" ht="17.25" customHeight="1">
      <c r="A20" s="73" t="s">
        <v>406</v>
      </c>
      <c r="B20" s="70"/>
      <c r="C20" s="70" t="s">
        <v>407</v>
      </c>
      <c r="D20" s="70">
        <v>355</v>
      </c>
      <c r="E20" s="70"/>
    </row>
    <row r="21" spans="1:5" ht="32.25" customHeight="1">
      <c r="A21" s="62" t="s">
        <v>408</v>
      </c>
      <c r="B21" s="328" t="s">
        <v>407</v>
      </c>
      <c r="C21" s="328"/>
      <c r="D21" s="55">
        <v>355</v>
      </c>
      <c r="E21" s="55"/>
    </row>
    <row r="22" spans="1:5" ht="33.75" customHeight="1">
      <c r="A22" s="62" t="s">
        <v>409</v>
      </c>
      <c r="B22" s="328" t="s">
        <v>407</v>
      </c>
      <c r="C22" s="328"/>
      <c r="D22" s="55">
        <v>399</v>
      </c>
      <c r="E22" s="55"/>
    </row>
    <row r="23" spans="1:5" ht="17.25" customHeight="1">
      <c r="A23" s="258" t="s">
        <v>410</v>
      </c>
      <c r="B23" s="258"/>
      <c r="C23" s="258"/>
      <c r="D23" s="258"/>
      <c r="E23" s="258"/>
    </row>
    <row r="24" spans="1:5" ht="33.75" customHeight="1">
      <c r="A24" s="62" t="s">
        <v>411</v>
      </c>
      <c r="B24" s="328" t="s">
        <v>407</v>
      </c>
      <c r="C24" s="328"/>
      <c r="D24" s="55">
        <v>405</v>
      </c>
      <c r="E24" s="55"/>
    </row>
    <row r="25" spans="1:5" ht="33.75" customHeight="1">
      <c r="A25" s="62" t="s">
        <v>409</v>
      </c>
      <c r="B25" s="328" t="s">
        <v>407</v>
      </c>
      <c r="C25" s="328"/>
      <c r="D25" s="55">
        <v>399</v>
      </c>
      <c r="E25" s="55"/>
    </row>
    <row r="26" spans="1:5" ht="18">
      <c r="A26" s="4"/>
      <c r="B26" s="4"/>
      <c r="C26" s="4"/>
      <c r="D26" s="4"/>
      <c r="E26" s="4"/>
    </row>
    <row r="27" spans="1:12" ht="63" customHeight="1">
      <c r="A27" s="329" t="s">
        <v>412</v>
      </c>
      <c r="B27" s="329"/>
      <c r="C27" s="329"/>
      <c r="D27" s="329"/>
      <c r="E27" s="329"/>
      <c r="F27" s="329"/>
      <c r="G27" s="329"/>
      <c r="H27" s="329"/>
      <c r="I27" s="329"/>
      <c r="J27" s="330" t="s">
        <v>52</v>
      </c>
      <c r="K27" s="330"/>
      <c r="L27" s="331"/>
    </row>
    <row r="28" spans="1:12" ht="58.5" customHeight="1">
      <c r="A28" s="332" t="s">
        <v>413</v>
      </c>
      <c r="B28" s="332"/>
      <c r="C28" s="333" t="s">
        <v>414</v>
      </c>
      <c r="D28" s="333"/>
      <c r="E28" s="333"/>
      <c r="F28" s="333"/>
      <c r="G28" s="333"/>
      <c r="H28" s="333" t="s">
        <v>415</v>
      </c>
      <c r="I28" s="333"/>
      <c r="J28" s="333" t="s">
        <v>416</v>
      </c>
      <c r="K28" s="333"/>
      <c r="L28" s="331"/>
    </row>
    <row r="29" spans="1:12" ht="45" customHeight="1">
      <c r="A29" s="334" t="s">
        <v>417</v>
      </c>
      <c r="B29" s="334"/>
      <c r="C29" s="335" t="s">
        <v>418</v>
      </c>
      <c r="D29" s="335"/>
      <c r="E29" s="335" t="s">
        <v>419</v>
      </c>
      <c r="F29" s="335"/>
      <c r="G29" s="335"/>
      <c r="H29" s="335" t="s">
        <v>420</v>
      </c>
      <c r="I29" s="335"/>
      <c r="J29" s="336">
        <v>250</v>
      </c>
      <c r="K29" s="336"/>
      <c r="L29" s="331"/>
    </row>
    <row r="30" spans="1:12" ht="44.25" customHeight="1">
      <c r="A30" s="334"/>
      <c r="B30" s="334"/>
      <c r="C30" s="335" t="s">
        <v>421</v>
      </c>
      <c r="D30" s="335"/>
      <c r="E30" s="335" t="s">
        <v>422</v>
      </c>
      <c r="F30" s="335"/>
      <c r="G30" s="335"/>
      <c r="H30" s="335" t="s">
        <v>420</v>
      </c>
      <c r="I30" s="335"/>
      <c r="J30" s="336">
        <v>250</v>
      </c>
      <c r="K30" s="336"/>
      <c r="L30" s="331"/>
    </row>
    <row r="31" spans="1:12" ht="58.5" customHeight="1">
      <c r="A31" s="334" t="s">
        <v>423</v>
      </c>
      <c r="B31" s="334"/>
      <c r="C31" s="335" t="s">
        <v>424</v>
      </c>
      <c r="D31" s="335"/>
      <c r="E31" s="335" t="s">
        <v>425</v>
      </c>
      <c r="F31" s="335"/>
      <c r="G31" s="335"/>
      <c r="H31" s="335" t="s">
        <v>420</v>
      </c>
      <c r="I31" s="335"/>
      <c r="J31" s="336">
        <v>245</v>
      </c>
      <c r="K31" s="336"/>
      <c r="L31" s="123"/>
    </row>
    <row r="32" spans="1:12" ht="9" customHeight="1">
      <c r="A32" s="334"/>
      <c r="B32" s="334"/>
      <c r="C32" s="335"/>
      <c r="D32" s="335"/>
      <c r="E32" s="335"/>
      <c r="F32" s="335"/>
      <c r="G32" s="335"/>
      <c r="H32" s="335"/>
      <c r="I32" s="335"/>
      <c r="J32" s="336"/>
      <c r="K32" s="336"/>
      <c r="L32" s="123"/>
    </row>
    <row r="33" spans="1:11" ht="74.25" customHeight="1">
      <c r="A33" s="334" t="s">
        <v>426</v>
      </c>
      <c r="B33" s="334"/>
      <c r="C33" s="335" t="s">
        <v>427</v>
      </c>
      <c r="D33" s="335"/>
      <c r="E33" s="335" t="s">
        <v>428</v>
      </c>
      <c r="F33" s="335"/>
      <c r="G33" s="335"/>
      <c r="H33" s="335">
        <v>15</v>
      </c>
      <c r="I33" s="335"/>
      <c r="J33" s="336">
        <v>245</v>
      </c>
      <c r="K33" s="336"/>
    </row>
    <row r="34" spans="1:11" ht="72" customHeight="1">
      <c r="A34" s="337" t="s">
        <v>429</v>
      </c>
      <c r="B34" s="337"/>
      <c r="C34" s="337" t="s">
        <v>430</v>
      </c>
      <c r="D34" s="337"/>
      <c r="E34" s="337"/>
      <c r="F34" s="337" t="s">
        <v>431</v>
      </c>
      <c r="G34" s="337"/>
      <c r="H34" s="337"/>
      <c r="I34" s="337" t="s">
        <v>432</v>
      </c>
      <c r="J34" s="337"/>
      <c r="K34" s="337"/>
    </row>
    <row r="35" spans="1:11" ht="74.25" customHeight="1">
      <c r="A35" s="335" t="s">
        <v>433</v>
      </c>
      <c r="B35" s="335"/>
      <c r="C35" s="335" t="s">
        <v>434</v>
      </c>
      <c r="D35" s="335"/>
      <c r="E35" s="124" t="s">
        <v>435</v>
      </c>
      <c r="F35" s="335" t="s">
        <v>434</v>
      </c>
      <c r="G35" s="335"/>
      <c r="H35" s="124" t="s">
        <v>435</v>
      </c>
      <c r="I35" s="335" t="s">
        <v>434</v>
      </c>
      <c r="J35" s="335"/>
      <c r="K35" s="124" t="s">
        <v>435</v>
      </c>
    </row>
    <row r="36" spans="1:11" ht="45" customHeight="1">
      <c r="A36" s="338">
        <v>12</v>
      </c>
      <c r="B36" s="338"/>
      <c r="C36" s="338">
        <v>130</v>
      </c>
      <c r="D36" s="338"/>
      <c r="E36" s="125">
        <v>227</v>
      </c>
      <c r="F36" s="338">
        <v>298</v>
      </c>
      <c r="G36" s="338"/>
      <c r="H36" s="125">
        <v>476</v>
      </c>
      <c r="I36" s="338">
        <v>196</v>
      </c>
      <c r="J36" s="338"/>
      <c r="K36" s="125">
        <v>432</v>
      </c>
    </row>
    <row r="37" spans="1:5" ht="18">
      <c r="A37" s="4"/>
      <c r="B37" s="4"/>
      <c r="C37" s="4"/>
      <c r="D37" s="4"/>
      <c r="E37" s="4"/>
    </row>
    <row r="38" spans="1:14" ht="46.5" customHeight="1">
      <c r="A38" s="324" t="s">
        <v>436</v>
      </c>
      <c r="B38" s="324"/>
      <c r="C38" s="324"/>
      <c r="D38" s="324"/>
      <c r="E38" s="40" t="s">
        <v>52</v>
      </c>
      <c r="F38" s="123"/>
      <c r="G38" s="123"/>
      <c r="H38" s="123"/>
      <c r="I38" s="123"/>
      <c r="J38" s="123"/>
      <c r="K38" s="123"/>
      <c r="L38" s="123"/>
      <c r="M38" s="123"/>
      <c r="N38" s="126"/>
    </row>
    <row r="39" spans="1:5" ht="36">
      <c r="A39" s="117" t="s">
        <v>107</v>
      </c>
      <c r="B39" s="325" t="s">
        <v>48</v>
      </c>
      <c r="C39" s="325"/>
      <c r="D39" s="118" t="s">
        <v>281</v>
      </c>
      <c r="E39" s="119" t="s">
        <v>282</v>
      </c>
    </row>
    <row r="40" spans="1:5" ht="18" customHeight="1">
      <c r="A40" s="258" t="s">
        <v>437</v>
      </c>
      <c r="B40" s="258"/>
      <c r="C40" s="258"/>
      <c r="D40" s="258"/>
      <c r="E40" s="258"/>
    </row>
    <row r="41" spans="1:5" ht="34.5" customHeight="1">
      <c r="A41" s="62" t="s">
        <v>438</v>
      </c>
      <c r="B41" s="328" t="s">
        <v>23</v>
      </c>
      <c r="C41" s="328"/>
      <c r="D41" s="55">
        <v>420</v>
      </c>
      <c r="E41" s="55"/>
    </row>
    <row r="42" spans="1:5" ht="34.5" customHeight="1">
      <c r="A42" s="62" t="s">
        <v>439</v>
      </c>
      <c r="B42" s="328" t="s">
        <v>23</v>
      </c>
      <c r="C42" s="328"/>
      <c r="D42" s="55">
        <v>363</v>
      </c>
      <c r="E42" s="55"/>
    </row>
    <row r="43" spans="1:5" ht="18" customHeight="1">
      <c r="A43" s="258" t="s">
        <v>440</v>
      </c>
      <c r="B43" s="258"/>
      <c r="C43" s="258"/>
      <c r="D43" s="258"/>
      <c r="E43" s="258"/>
    </row>
    <row r="44" spans="1:5" ht="34.5" customHeight="1">
      <c r="A44" s="62" t="s">
        <v>441</v>
      </c>
      <c r="B44" s="328" t="s">
        <v>23</v>
      </c>
      <c r="C44" s="328"/>
      <c r="D44" s="55">
        <v>445</v>
      </c>
      <c r="E44" s="55"/>
    </row>
    <row r="45" spans="1:5" ht="34.5" customHeight="1">
      <c r="A45" s="62" t="s">
        <v>439</v>
      </c>
      <c r="B45" s="328" t="s">
        <v>23</v>
      </c>
      <c r="C45" s="328"/>
      <c r="D45" s="55">
        <v>363</v>
      </c>
      <c r="E45" s="55"/>
    </row>
    <row r="46" spans="1:7" ht="18" customHeight="1">
      <c r="A46" s="258" t="s">
        <v>442</v>
      </c>
      <c r="B46" s="258"/>
      <c r="C46" s="258"/>
      <c r="D46" s="258"/>
      <c r="E46" s="258"/>
      <c r="F46" s="127"/>
      <c r="G46" s="127"/>
    </row>
    <row r="47" spans="1:7" ht="34.5" customHeight="1">
      <c r="A47" s="62" t="s">
        <v>443</v>
      </c>
      <c r="B47" s="328" t="s">
        <v>23</v>
      </c>
      <c r="C47" s="328"/>
      <c r="D47" s="55">
        <v>405</v>
      </c>
      <c r="E47" s="55"/>
      <c r="F47" s="128"/>
      <c r="G47" s="128"/>
    </row>
    <row r="48" spans="1:7" ht="34.5" customHeight="1">
      <c r="A48" s="62" t="s">
        <v>439</v>
      </c>
      <c r="B48" s="328" t="s">
        <v>23</v>
      </c>
      <c r="C48" s="328"/>
      <c r="D48" s="55">
        <v>342</v>
      </c>
      <c r="E48" s="55"/>
      <c r="F48" s="128"/>
      <c r="G48" s="128"/>
    </row>
    <row r="49" spans="1:5" ht="18" customHeight="1">
      <c r="A49" s="258" t="s">
        <v>444</v>
      </c>
      <c r="B49" s="258"/>
      <c r="C49" s="258"/>
      <c r="D49" s="258"/>
      <c r="E49" s="258"/>
    </row>
    <row r="50" spans="1:5" ht="34.5" customHeight="1">
      <c r="A50" s="62" t="s">
        <v>445</v>
      </c>
      <c r="B50" s="328" t="s">
        <v>23</v>
      </c>
      <c r="C50" s="328"/>
      <c r="D50" s="55">
        <v>455</v>
      </c>
      <c r="E50" s="55"/>
    </row>
    <row r="51" spans="1:5" ht="34.5" customHeight="1">
      <c r="A51" s="62" t="s">
        <v>439</v>
      </c>
      <c r="B51" s="328" t="s">
        <v>23</v>
      </c>
      <c r="C51" s="328"/>
      <c r="D51" s="55">
        <v>381</v>
      </c>
      <c r="E51" s="55"/>
    </row>
    <row r="52" spans="1:5" ht="18" customHeight="1">
      <c r="A52" s="258" t="s">
        <v>446</v>
      </c>
      <c r="B52" s="258"/>
      <c r="C52" s="258"/>
      <c r="D52" s="258"/>
      <c r="E52" s="258"/>
    </row>
    <row r="53" spans="1:5" ht="34.5" customHeight="1">
      <c r="A53" s="62" t="s">
        <v>447</v>
      </c>
      <c r="B53" s="328" t="s">
        <v>23</v>
      </c>
      <c r="C53" s="328"/>
      <c r="D53" s="55">
        <v>395</v>
      </c>
      <c r="E53" s="55"/>
    </row>
    <row r="54" spans="1:5" ht="34.5" customHeight="1">
      <c r="A54" s="62" t="s">
        <v>448</v>
      </c>
      <c r="B54" s="328" t="s">
        <v>23</v>
      </c>
      <c r="C54" s="328"/>
      <c r="D54" s="55">
        <v>342</v>
      </c>
      <c r="E54" s="55"/>
    </row>
    <row r="55" spans="1:5" ht="34.5" customHeight="1">
      <c r="A55" s="62" t="s">
        <v>449</v>
      </c>
      <c r="B55" s="328" t="s">
        <v>23</v>
      </c>
      <c r="C55" s="328"/>
      <c r="D55" s="55">
        <v>342</v>
      </c>
      <c r="E55" s="55"/>
    </row>
    <row r="56" spans="1:5" ht="18" customHeight="1">
      <c r="A56" s="258" t="s">
        <v>450</v>
      </c>
      <c r="B56" s="258"/>
      <c r="C56" s="258"/>
      <c r="D56" s="258"/>
      <c r="E56" s="258"/>
    </row>
    <row r="57" spans="1:5" ht="34.5" customHeight="1">
      <c r="A57" s="62" t="s">
        <v>451</v>
      </c>
      <c r="B57" s="328" t="s">
        <v>23</v>
      </c>
      <c r="C57" s="328"/>
      <c r="D57" s="55">
        <v>395</v>
      </c>
      <c r="E57" s="55"/>
    </row>
    <row r="58" spans="1:5" ht="34.5" customHeight="1">
      <c r="A58" s="62" t="s">
        <v>439</v>
      </c>
      <c r="B58" s="328" t="s">
        <v>23</v>
      </c>
      <c r="C58" s="328"/>
      <c r="D58" s="55">
        <v>375</v>
      </c>
      <c r="E58" s="55"/>
    </row>
    <row r="59" spans="1:5" ht="18" customHeight="1">
      <c r="A59" s="258" t="s">
        <v>452</v>
      </c>
      <c r="B59" s="258"/>
      <c r="C59" s="258"/>
      <c r="D59" s="258"/>
      <c r="E59" s="258"/>
    </row>
    <row r="60" spans="1:5" ht="50.25" customHeight="1">
      <c r="A60" s="62" t="s">
        <v>453</v>
      </c>
      <c r="B60" s="328" t="s">
        <v>23</v>
      </c>
      <c r="C60" s="328"/>
      <c r="D60" s="55">
        <v>455</v>
      </c>
      <c r="E60" s="55"/>
    </row>
    <row r="61" spans="1:5" ht="50.25" customHeight="1">
      <c r="A61" s="62" t="s">
        <v>454</v>
      </c>
      <c r="B61" s="328" t="s">
        <v>23</v>
      </c>
      <c r="C61" s="328"/>
      <c r="D61" s="55">
        <v>455</v>
      </c>
      <c r="E61" s="55"/>
    </row>
    <row r="62" spans="1:5" ht="50.25" customHeight="1">
      <c r="A62" s="62" t="s">
        <v>455</v>
      </c>
      <c r="B62" s="328" t="s">
        <v>23</v>
      </c>
      <c r="C62" s="328"/>
      <c r="D62" s="55">
        <v>381</v>
      </c>
      <c r="E62" s="55"/>
    </row>
    <row r="63" spans="1:5" ht="51.75" customHeight="1">
      <c r="A63" s="62" t="s">
        <v>456</v>
      </c>
      <c r="B63" s="328" t="s">
        <v>23</v>
      </c>
      <c r="C63" s="328"/>
      <c r="D63" s="55">
        <v>381</v>
      </c>
      <c r="E63" s="55"/>
    </row>
    <row r="65" spans="1:5" ht="29.25" customHeight="1">
      <c r="A65" s="324" t="s">
        <v>457</v>
      </c>
      <c r="B65" s="324"/>
      <c r="C65" s="324"/>
      <c r="D65" s="324"/>
      <c r="E65" s="40" t="s">
        <v>52</v>
      </c>
    </row>
    <row r="66" spans="1:5" ht="36">
      <c r="A66" s="117" t="s">
        <v>107</v>
      </c>
      <c r="B66" s="325" t="s">
        <v>48</v>
      </c>
      <c r="C66" s="325"/>
      <c r="D66" s="118" t="s">
        <v>281</v>
      </c>
      <c r="E66" s="119" t="s">
        <v>282</v>
      </c>
    </row>
    <row r="67" spans="1:5" ht="18" customHeight="1">
      <c r="A67" s="258" t="s">
        <v>458</v>
      </c>
      <c r="B67" s="258"/>
      <c r="C67" s="258"/>
      <c r="D67" s="258"/>
      <c r="E67" s="258"/>
    </row>
    <row r="68" spans="1:5" ht="18" customHeight="1">
      <c r="A68" s="62" t="s">
        <v>459</v>
      </c>
      <c r="B68" s="328" t="s">
        <v>23</v>
      </c>
      <c r="C68" s="328"/>
      <c r="D68" s="55">
        <v>355</v>
      </c>
      <c r="E68" s="55"/>
    </row>
    <row r="69" spans="1:5" ht="34.5" customHeight="1">
      <c r="A69" s="62" t="s">
        <v>460</v>
      </c>
      <c r="B69" s="328" t="s">
        <v>23</v>
      </c>
      <c r="C69" s="328"/>
      <c r="D69" s="55">
        <v>289</v>
      </c>
      <c r="E69" s="55"/>
    </row>
    <row r="70" spans="1:5" ht="18" customHeight="1">
      <c r="A70" s="258" t="s">
        <v>461</v>
      </c>
      <c r="B70" s="258"/>
      <c r="C70" s="258"/>
      <c r="D70" s="258"/>
      <c r="E70" s="258"/>
    </row>
    <row r="71" spans="1:5" ht="18" customHeight="1">
      <c r="A71" s="62" t="s">
        <v>462</v>
      </c>
      <c r="B71" s="328" t="s">
        <v>23</v>
      </c>
      <c r="C71" s="328"/>
      <c r="D71" s="55">
        <v>355</v>
      </c>
      <c r="E71" s="55"/>
    </row>
    <row r="72" spans="1:5" ht="34.5" customHeight="1">
      <c r="A72" s="62" t="s">
        <v>463</v>
      </c>
      <c r="B72" s="328" t="s">
        <v>23</v>
      </c>
      <c r="C72" s="328"/>
      <c r="D72" s="55">
        <v>289</v>
      </c>
      <c r="E72" s="55"/>
    </row>
    <row r="73" spans="1:5" ht="18" customHeight="1">
      <c r="A73" s="258" t="s">
        <v>464</v>
      </c>
      <c r="B73" s="258"/>
      <c r="C73" s="258"/>
      <c r="D73" s="258"/>
      <c r="E73" s="258"/>
    </row>
    <row r="74" spans="1:5" ht="34.5" customHeight="1">
      <c r="A74" s="62" t="s">
        <v>465</v>
      </c>
      <c r="B74" s="328" t="s">
        <v>23</v>
      </c>
      <c r="C74" s="328"/>
      <c r="D74" s="55">
        <v>355</v>
      </c>
      <c r="E74" s="55"/>
    </row>
    <row r="75" spans="1:5" ht="34.5" customHeight="1">
      <c r="A75" s="62" t="s">
        <v>466</v>
      </c>
      <c r="B75" s="328" t="s">
        <v>23</v>
      </c>
      <c r="C75" s="328"/>
      <c r="D75" s="55">
        <v>289</v>
      </c>
      <c r="E75" s="55"/>
    </row>
    <row r="76" spans="1:5" ht="18" customHeight="1">
      <c r="A76" s="258" t="s">
        <v>442</v>
      </c>
      <c r="B76" s="258"/>
      <c r="C76" s="258"/>
      <c r="D76" s="258"/>
      <c r="E76" s="258"/>
    </row>
    <row r="77" spans="1:5" ht="18" customHeight="1">
      <c r="A77" s="62" t="s">
        <v>467</v>
      </c>
      <c r="B77" s="328" t="s">
        <v>23</v>
      </c>
      <c r="C77" s="328"/>
      <c r="D77" s="55">
        <v>355</v>
      </c>
      <c r="E77" s="55"/>
    </row>
    <row r="78" spans="1:5" ht="34.5" customHeight="1">
      <c r="A78" s="62" t="s">
        <v>468</v>
      </c>
      <c r="B78" s="328" t="s">
        <v>23</v>
      </c>
      <c r="C78" s="328"/>
      <c r="D78" s="55">
        <v>289</v>
      </c>
      <c r="E78" s="55"/>
    </row>
    <row r="79" spans="1:5" ht="18" customHeight="1">
      <c r="A79" s="258" t="s">
        <v>469</v>
      </c>
      <c r="B79" s="258"/>
      <c r="C79" s="258"/>
      <c r="D79" s="258"/>
      <c r="E79" s="258"/>
    </row>
    <row r="80" spans="1:5" ht="17.25" customHeight="1">
      <c r="A80" s="62" t="s">
        <v>470</v>
      </c>
      <c r="B80" s="328" t="s">
        <v>23</v>
      </c>
      <c r="C80" s="328"/>
      <c r="D80" s="55">
        <v>355</v>
      </c>
      <c r="E80" s="55"/>
    </row>
    <row r="81" spans="1:5" ht="34.5" customHeight="1">
      <c r="A81" s="62" t="s">
        <v>471</v>
      </c>
      <c r="B81" s="328" t="s">
        <v>23</v>
      </c>
      <c r="C81" s="328"/>
      <c r="D81" s="55">
        <v>289</v>
      </c>
      <c r="E81" s="55"/>
    </row>
    <row r="82" spans="1:5" ht="18" customHeight="1">
      <c r="A82" s="258" t="s">
        <v>452</v>
      </c>
      <c r="B82" s="258"/>
      <c r="C82" s="258"/>
      <c r="D82" s="258"/>
      <c r="E82" s="258"/>
    </row>
    <row r="83" spans="1:5" ht="18" customHeight="1">
      <c r="A83" s="62" t="s">
        <v>472</v>
      </c>
      <c r="B83" s="328" t="s">
        <v>23</v>
      </c>
      <c r="C83" s="328"/>
      <c r="D83" s="55">
        <v>355</v>
      </c>
      <c r="E83" s="55"/>
    </row>
    <row r="84" spans="1:5" ht="34.5" customHeight="1">
      <c r="A84" s="62" t="s">
        <v>473</v>
      </c>
      <c r="B84" s="328" t="s">
        <v>23</v>
      </c>
      <c r="C84" s="328"/>
      <c r="D84" s="55">
        <v>289</v>
      </c>
      <c r="E84" s="55"/>
    </row>
    <row r="87" spans="1:5" ht="29.25" customHeight="1">
      <c r="A87" s="324" t="s">
        <v>474</v>
      </c>
      <c r="B87" s="324"/>
      <c r="C87" s="324"/>
      <c r="D87" s="324"/>
      <c r="E87" s="40" t="s">
        <v>52</v>
      </c>
    </row>
    <row r="88" spans="1:5" ht="36">
      <c r="A88" s="117" t="s">
        <v>107</v>
      </c>
      <c r="B88" s="325" t="s">
        <v>48</v>
      </c>
      <c r="C88" s="325"/>
      <c r="D88" s="118" t="s">
        <v>281</v>
      </c>
      <c r="E88" s="119" t="s">
        <v>282</v>
      </c>
    </row>
    <row r="89" spans="1:5" ht="18">
      <c r="A89" s="258"/>
      <c r="B89" s="258"/>
      <c r="C89" s="258"/>
      <c r="D89" s="258"/>
      <c r="E89" s="258"/>
    </row>
    <row r="90" spans="1:5" ht="50.25" customHeight="1">
      <c r="A90" s="62" t="s">
        <v>475</v>
      </c>
      <c r="B90" s="328" t="s">
        <v>43</v>
      </c>
      <c r="C90" s="328"/>
      <c r="D90" s="55">
        <v>162</v>
      </c>
      <c r="E90" s="55"/>
    </row>
    <row r="93" spans="1:5" ht="29.25" customHeight="1">
      <c r="A93" s="324" t="s">
        <v>476</v>
      </c>
      <c r="B93" s="324"/>
      <c r="C93" s="324"/>
      <c r="D93" s="324"/>
      <c r="E93" s="40" t="s">
        <v>52</v>
      </c>
    </row>
    <row r="94" spans="1:5" ht="36">
      <c r="A94" s="117" t="s">
        <v>107</v>
      </c>
      <c r="B94" s="325" t="s">
        <v>48</v>
      </c>
      <c r="C94" s="325"/>
      <c r="D94" s="118" t="s">
        <v>281</v>
      </c>
      <c r="E94" s="119" t="s">
        <v>282</v>
      </c>
    </row>
    <row r="95" spans="1:5" ht="18">
      <c r="A95" s="258"/>
      <c r="B95" s="258"/>
      <c r="C95" s="258"/>
      <c r="D95" s="258"/>
      <c r="E95" s="258"/>
    </row>
    <row r="96" spans="1:5" ht="17.25" customHeight="1">
      <c r="A96" s="62" t="s">
        <v>477</v>
      </c>
      <c r="B96" s="328" t="s">
        <v>44</v>
      </c>
      <c r="C96" s="328"/>
      <c r="D96" s="47" t="s">
        <v>478</v>
      </c>
      <c r="E96" s="47"/>
    </row>
    <row r="97" spans="1:5" ht="17.25" customHeight="1">
      <c r="A97" s="62" t="s">
        <v>479</v>
      </c>
      <c r="B97" s="339" t="s">
        <v>44</v>
      </c>
      <c r="C97" s="339"/>
      <c r="D97" s="86">
        <v>476</v>
      </c>
      <c r="E97" s="129"/>
    </row>
  </sheetData>
  <sheetProtection selectLockedCells="1" selectUnlockedCells="1"/>
  <mergeCells count="114">
    <mergeCell ref="A93:D93"/>
    <mergeCell ref="B94:C94"/>
    <mergeCell ref="A95:E95"/>
    <mergeCell ref="B96:C96"/>
    <mergeCell ref="B97:C97"/>
    <mergeCell ref="B83:C83"/>
    <mergeCell ref="B84:C84"/>
    <mergeCell ref="A87:D87"/>
    <mergeCell ref="B88:C88"/>
    <mergeCell ref="A89:E89"/>
    <mergeCell ref="B90:C90"/>
    <mergeCell ref="B77:C77"/>
    <mergeCell ref="B78:C78"/>
    <mergeCell ref="A79:E79"/>
    <mergeCell ref="B80:C80"/>
    <mergeCell ref="B81:C81"/>
    <mergeCell ref="A82:E82"/>
    <mergeCell ref="B71:C71"/>
    <mergeCell ref="B72:C72"/>
    <mergeCell ref="A73:E73"/>
    <mergeCell ref="B74:C74"/>
    <mergeCell ref="B75:C75"/>
    <mergeCell ref="A76:E76"/>
    <mergeCell ref="A65:D65"/>
    <mergeCell ref="B66:C66"/>
    <mergeCell ref="A67:E67"/>
    <mergeCell ref="B68:C68"/>
    <mergeCell ref="B69:C69"/>
    <mergeCell ref="A70:E70"/>
    <mergeCell ref="B58:C58"/>
    <mergeCell ref="A59:E59"/>
    <mergeCell ref="B60:C60"/>
    <mergeCell ref="B61:C61"/>
    <mergeCell ref="B62:C62"/>
    <mergeCell ref="B63:C63"/>
    <mergeCell ref="A52:E52"/>
    <mergeCell ref="B53:C53"/>
    <mergeCell ref="B54:C54"/>
    <mergeCell ref="B55:C55"/>
    <mergeCell ref="A56:E56"/>
    <mergeCell ref="B57:C57"/>
    <mergeCell ref="A46:E46"/>
    <mergeCell ref="B47:C47"/>
    <mergeCell ref="B48:C48"/>
    <mergeCell ref="A49:E49"/>
    <mergeCell ref="B50:C50"/>
    <mergeCell ref="B51:C51"/>
    <mergeCell ref="A40:E40"/>
    <mergeCell ref="B41:C41"/>
    <mergeCell ref="B42:C42"/>
    <mergeCell ref="A43:E43"/>
    <mergeCell ref="B44:C44"/>
    <mergeCell ref="B45:C45"/>
    <mergeCell ref="A36:B36"/>
    <mergeCell ref="C36:D36"/>
    <mergeCell ref="F36:G36"/>
    <mergeCell ref="I36:J36"/>
    <mergeCell ref="A38:D38"/>
    <mergeCell ref="B39:C39"/>
    <mergeCell ref="A34:B34"/>
    <mergeCell ref="C34:E34"/>
    <mergeCell ref="F34:H34"/>
    <mergeCell ref="I34:K34"/>
    <mergeCell ref="A35:B35"/>
    <mergeCell ref="C35:D35"/>
    <mergeCell ref="F35:G35"/>
    <mergeCell ref="I35:J35"/>
    <mergeCell ref="A31:B32"/>
    <mergeCell ref="C31:D32"/>
    <mergeCell ref="E31:G32"/>
    <mergeCell ref="H31:I32"/>
    <mergeCell ref="J31:K32"/>
    <mergeCell ref="A33:B33"/>
    <mergeCell ref="C33:D33"/>
    <mergeCell ref="E33:G33"/>
    <mergeCell ref="H33:I33"/>
    <mergeCell ref="J33:K33"/>
    <mergeCell ref="A29:B30"/>
    <mergeCell ref="C29:D29"/>
    <mergeCell ref="E29:G29"/>
    <mergeCell ref="H29:I29"/>
    <mergeCell ref="J29:K29"/>
    <mergeCell ref="C30:D30"/>
    <mergeCell ref="E30:G30"/>
    <mergeCell ref="H30:I30"/>
    <mergeCell ref="J30:K30"/>
    <mergeCell ref="B24:C24"/>
    <mergeCell ref="B25:C25"/>
    <mergeCell ref="A27:I27"/>
    <mergeCell ref="J27:K27"/>
    <mergeCell ref="L27:L30"/>
    <mergeCell ref="A28:B28"/>
    <mergeCell ref="C28:D28"/>
    <mergeCell ref="E28:G28"/>
    <mergeCell ref="H28:I28"/>
    <mergeCell ref="J28:K28"/>
    <mergeCell ref="A17:D17"/>
    <mergeCell ref="B18:C18"/>
    <mergeCell ref="A19:E19"/>
    <mergeCell ref="B21:C21"/>
    <mergeCell ref="B22:C22"/>
    <mergeCell ref="A23:E23"/>
    <mergeCell ref="B8:C8"/>
    <mergeCell ref="A9:E9"/>
    <mergeCell ref="C10:C11"/>
    <mergeCell ref="A12:E12"/>
    <mergeCell ref="B13:C13"/>
    <mergeCell ref="A14:E14"/>
    <mergeCell ref="A2:D2"/>
    <mergeCell ref="A3:D3"/>
    <mergeCell ref="B4:C4"/>
    <mergeCell ref="A5:E5"/>
    <mergeCell ref="B6:C6"/>
    <mergeCell ref="A7:E7"/>
  </mergeCells>
  <hyperlinks>
    <hyperlink ref="E3" location="Меню!A2" display="возврат в главное меню"/>
    <hyperlink ref="E17" location="Меню!A2" display="возврат в главное меню"/>
    <hyperlink ref="J27" location="Меню!A1" display="возврат в главное меню"/>
    <hyperlink ref="E38" location="Меню!A2" display="возврат в главное меню"/>
    <hyperlink ref="E65" location="Меню!A2" display="возврат в главное меню"/>
    <hyperlink ref="E87" location="Меню!A2" display="возврат в главное меню"/>
    <hyperlink ref="E93" location="Меню!A2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7"/>
  <sheetViews>
    <sheetView zoomScaleSheetLayoutView="100" zoomScalePageLayoutView="0" workbookViewId="0" topLeftCell="A27">
      <selection activeCell="E37" sqref="E37"/>
    </sheetView>
  </sheetViews>
  <sheetFormatPr defaultColWidth="10.140625" defaultRowHeight="12.75"/>
  <cols>
    <col min="1" max="1" width="57.140625" style="1" customWidth="1"/>
    <col min="2" max="2" width="21.421875" style="1" customWidth="1"/>
    <col min="3" max="3" width="5.8515625" style="1" customWidth="1"/>
    <col min="4" max="4" width="58.7109375" style="1" customWidth="1"/>
    <col min="5" max="5" width="23.140625" style="1" customWidth="1"/>
    <col min="6" max="16384" width="10.140625" style="1" customWidth="1"/>
  </cols>
  <sheetData>
    <row r="1" spans="1:5" ht="14.25">
      <c r="A1" s="35"/>
      <c r="B1" s="35"/>
      <c r="C1" s="35"/>
      <c r="D1" s="36"/>
      <c r="E1" s="36"/>
    </row>
    <row r="2" spans="1:5" ht="38.25" customHeight="1">
      <c r="A2" s="255" t="s">
        <v>480</v>
      </c>
      <c r="B2" s="255"/>
      <c r="C2" s="255"/>
      <c r="D2" s="255"/>
      <c r="E2" s="130"/>
    </row>
    <row r="3" spans="1:5" ht="54.75" customHeight="1">
      <c r="A3" s="340" t="s">
        <v>481</v>
      </c>
      <c r="B3" s="340"/>
      <c r="C3" s="340"/>
      <c r="D3" s="340"/>
      <c r="E3" s="40" t="s">
        <v>52</v>
      </c>
    </row>
    <row r="4" spans="1:5" ht="36">
      <c r="A4" s="131" t="s">
        <v>482</v>
      </c>
      <c r="B4" s="341" t="s">
        <v>48</v>
      </c>
      <c r="C4" s="341"/>
      <c r="D4" s="132" t="s">
        <v>483</v>
      </c>
      <c r="E4" s="132" t="s">
        <v>484</v>
      </c>
    </row>
    <row r="5" spans="1:5" ht="18">
      <c r="A5" s="62" t="s">
        <v>485</v>
      </c>
      <c r="B5" s="342" t="s">
        <v>9</v>
      </c>
      <c r="C5" s="342"/>
      <c r="D5" s="55">
        <v>193</v>
      </c>
      <c r="E5" s="55"/>
    </row>
    <row r="6" spans="1:5" ht="18">
      <c r="A6" s="62" t="s">
        <v>486</v>
      </c>
      <c r="B6" s="342" t="s">
        <v>9</v>
      </c>
      <c r="C6" s="342"/>
      <c r="D6" s="55">
        <v>307</v>
      </c>
      <c r="E6" s="55"/>
    </row>
    <row r="7" spans="1:5" ht="18">
      <c r="A7" s="62" t="s">
        <v>487</v>
      </c>
      <c r="B7" s="342" t="s">
        <v>9</v>
      </c>
      <c r="C7" s="342"/>
      <c r="D7" s="55">
        <v>51</v>
      </c>
      <c r="E7" s="55"/>
    </row>
    <row r="8" spans="1:5" ht="18">
      <c r="A8" s="62" t="s">
        <v>488</v>
      </c>
      <c r="B8" s="342" t="s">
        <v>9</v>
      </c>
      <c r="C8" s="342"/>
      <c r="D8" s="55">
        <v>121</v>
      </c>
      <c r="E8" s="55"/>
    </row>
    <row r="9" spans="1:5" ht="36">
      <c r="A9" s="62" t="s">
        <v>489</v>
      </c>
      <c r="B9" s="342" t="s">
        <v>9</v>
      </c>
      <c r="C9" s="342"/>
      <c r="D9" s="55">
        <v>131</v>
      </c>
      <c r="E9" s="55"/>
    </row>
    <row r="10" spans="1:5" ht="18">
      <c r="A10" s="62" t="s">
        <v>490</v>
      </c>
      <c r="B10" s="342" t="s">
        <v>9</v>
      </c>
      <c r="C10" s="342"/>
      <c r="D10" s="55">
        <v>35</v>
      </c>
      <c r="E10" s="55"/>
    </row>
    <row r="11" spans="1:5" ht="18">
      <c r="A11" s="62" t="s">
        <v>491</v>
      </c>
      <c r="B11" s="342" t="s">
        <v>9</v>
      </c>
      <c r="C11" s="342"/>
      <c r="D11" s="55">
        <v>64</v>
      </c>
      <c r="E11" s="55"/>
    </row>
    <row r="12" spans="1:5" ht="36">
      <c r="A12" s="62" t="s">
        <v>492</v>
      </c>
      <c r="B12" s="342" t="s">
        <v>9</v>
      </c>
      <c r="C12" s="342"/>
      <c r="D12" s="55">
        <v>135</v>
      </c>
      <c r="E12" s="55"/>
    </row>
    <row r="13" spans="1:5" ht="18">
      <c r="A13" s="62" t="s">
        <v>493</v>
      </c>
      <c r="B13" s="342" t="s">
        <v>9</v>
      </c>
      <c r="C13" s="342"/>
      <c r="D13" s="55">
        <v>114</v>
      </c>
      <c r="E13" s="55"/>
    </row>
    <row r="14" spans="1:5" ht="18">
      <c r="A14" s="62" t="s">
        <v>494</v>
      </c>
      <c r="B14" s="342" t="s">
        <v>9</v>
      </c>
      <c r="C14" s="342"/>
      <c r="D14" s="55">
        <v>107</v>
      </c>
      <c r="E14" s="55"/>
    </row>
    <row r="15" spans="1:5" ht="18">
      <c r="A15" s="62" t="s">
        <v>495</v>
      </c>
      <c r="B15" s="342" t="s">
        <v>9</v>
      </c>
      <c r="C15" s="342"/>
      <c r="D15" s="55">
        <v>372</v>
      </c>
      <c r="E15" s="55"/>
    </row>
    <row r="16" spans="1:5" ht="18">
      <c r="A16" s="62" t="s">
        <v>496</v>
      </c>
      <c r="B16" s="342" t="s">
        <v>9</v>
      </c>
      <c r="C16" s="342"/>
      <c r="D16" s="55">
        <v>549</v>
      </c>
      <c r="E16" s="55"/>
    </row>
    <row r="17" spans="1:5" ht="18">
      <c r="A17" s="62" t="s">
        <v>497</v>
      </c>
      <c r="B17" s="342" t="s">
        <v>9</v>
      </c>
      <c r="C17" s="342"/>
      <c r="D17" s="55">
        <v>166</v>
      </c>
      <c r="E17" s="55"/>
    </row>
    <row r="18" spans="1:5" ht="18">
      <c r="A18" s="62" t="s">
        <v>498</v>
      </c>
      <c r="B18" s="342" t="s">
        <v>9</v>
      </c>
      <c r="C18" s="342"/>
      <c r="D18" s="55">
        <v>48</v>
      </c>
      <c r="E18" s="55"/>
    </row>
    <row r="19" spans="1:5" ht="36">
      <c r="A19" s="133" t="s">
        <v>499</v>
      </c>
      <c r="B19" s="342" t="s">
        <v>9</v>
      </c>
      <c r="C19" s="342"/>
      <c r="D19" s="47">
        <v>112</v>
      </c>
      <c r="E19" s="47"/>
    </row>
    <row r="20" spans="1:5" ht="73.5" customHeight="1">
      <c r="A20" s="340" t="s">
        <v>500</v>
      </c>
      <c r="B20" s="340"/>
      <c r="C20" s="340"/>
      <c r="D20" s="340"/>
      <c r="E20" s="40" t="s">
        <v>52</v>
      </c>
    </row>
    <row r="21" spans="1:5" ht="36">
      <c r="A21" s="131" t="s">
        <v>482</v>
      </c>
      <c r="B21" s="341" t="s">
        <v>48</v>
      </c>
      <c r="C21" s="341"/>
      <c r="D21" s="132" t="s">
        <v>483</v>
      </c>
      <c r="E21" s="132" t="s">
        <v>484</v>
      </c>
    </row>
    <row r="22" spans="1:5" ht="18">
      <c r="A22" s="62" t="s">
        <v>485</v>
      </c>
      <c r="B22" s="342" t="s">
        <v>9</v>
      </c>
      <c r="C22" s="342"/>
      <c r="D22" s="55">
        <v>203</v>
      </c>
      <c r="E22" s="55"/>
    </row>
    <row r="23" spans="1:5" ht="18">
      <c r="A23" s="62" t="s">
        <v>486</v>
      </c>
      <c r="B23" s="342" t="s">
        <v>9</v>
      </c>
      <c r="C23" s="342"/>
      <c r="D23" s="55">
        <v>337</v>
      </c>
      <c r="E23" s="55"/>
    </row>
    <row r="24" spans="1:5" ht="18">
      <c r="A24" s="62" t="s">
        <v>487</v>
      </c>
      <c r="B24" s="342" t="s">
        <v>9</v>
      </c>
      <c r="C24" s="342"/>
      <c r="D24" s="55">
        <v>54</v>
      </c>
      <c r="E24" s="55"/>
    </row>
    <row r="25" spans="1:5" ht="18">
      <c r="A25" s="62" t="s">
        <v>488</v>
      </c>
      <c r="B25" s="342" t="s">
        <v>9</v>
      </c>
      <c r="C25" s="342"/>
      <c r="D25" s="55">
        <v>126</v>
      </c>
      <c r="E25" s="55"/>
    </row>
    <row r="26" spans="1:5" ht="36">
      <c r="A26" s="62" t="s">
        <v>489</v>
      </c>
      <c r="B26" s="342" t="s">
        <v>9</v>
      </c>
      <c r="C26" s="342"/>
      <c r="D26" s="55">
        <v>131</v>
      </c>
      <c r="E26" s="55"/>
    </row>
    <row r="27" spans="1:5" ht="18">
      <c r="A27" s="62" t="s">
        <v>490</v>
      </c>
      <c r="B27" s="342" t="s">
        <v>9</v>
      </c>
      <c r="C27" s="342"/>
      <c r="D27" s="55">
        <v>37</v>
      </c>
      <c r="E27" s="55"/>
    </row>
    <row r="28" spans="1:5" ht="18">
      <c r="A28" s="62" t="s">
        <v>491</v>
      </c>
      <c r="B28" s="342" t="s">
        <v>9</v>
      </c>
      <c r="C28" s="342"/>
      <c r="D28" s="55">
        <v>68</v>
      </c>
      <c r="E28" s="55"/>
    </row>
    <row r="29" spans="1:5" ht="36">
      <c r="A29" s="62" t="s">
        <v>492</v>
      </c>
      <c r="B29" s="342" t="s">
        <v>9</v>
      </c>
      <c r="C29" s="342"/>
      <c r="D29" s="55">
        <v>150</v>
      </c>
      <c r="E29" s="55"/>
    </row>
    <row r="30" spans="1:5" ht="18">
      <c r="A30" s="62" t="s">
        <v>493</v>
      </c>
      <c r="B30" s="342" t="s">
        <v>9</v>
      </c>
      <c r="C30" s="342"/>
      <c r="D30" s="55">
        <v>120</v>
      </c>
      <c r="E30" s="55"/>
    </row>
    <row r="31" spans="1:5" ht="18">
      <c r="A31" s="62" t="s">
        <v>494</v>
      </c>
      <c r="B31" s="342" t="s">
        <v>9</v>
      </c>
      <c r="C31" s="342"/>
      <c r="D31" s="55">
        <v>112</v>
      </c>
      <c r="E31" s="55"/>
    </row>
    <row r="32" spans="1:5" ht="18">
      <c r="A32" s="62" t="s">
        <v>495</v>
      </c>
      <c r="B32" s="342" t="s">
        <v>9</v>
      </c>
      <c r="C32" s="342"/>
      <c r="D32" s="55">
        <v>409</v>
      </c>
      <c r="E32" s="55"/>
    </row>
    <row r="33" spans="1:5" ht="18">
      <c r="A33" s="62" t="s">
        <v>496</v>
      </c>
      <c r="B33" s="342" t="s">
        <v>9</v>
      </c>
      <c r="C33" s="342"/>
      <c r="D33" s="55">
        <v>595</v>
      </c>
      <c r="E33" s="55"/>
    </row>
    <row r="34" spans="1:5" ht="18">
      <c r="A34" s="62" t="s">
        <v>497</v>
      </c>
      <c r="B34" s="342" t="s">
        <v>9</v>
      </c>
      <c r="C34" s="342"/>
      <c r="D34" s="55">
        <v>175</v>
      </c>
      <c r="E34" s="55"/>
    </row>
    <row r="35" spans="1:5" ht="18">
      <c r="A35" s="62" t="s">
        <v>498</v>
      </c>
      <c r="B35" s="342" t="s">
        <v>9</v>
      </c>
      <c r="C35" s="342"/>
      <c r="D35" s="55">
        <v>51</v>
      </c>
      <c r="E35" s="55"/>
    </row>
    <row r="36" spans="1:5" ht="36">
      <c r="A36" s="133" t="s">
        <v>499</v>
      </c>
      <c r="B36" s="342" t="s">
        <v>9</v>
      </c>
      <c r="C36" s="342"/>
      <c r="D36" s="47">
        <v>121</v>
      </c>
      <c r="E36" s="47"/>
    </row>
    <row r="37" spans="1:5" ht="85.5" customHeight="1">
      <c r="A37" s="343" t="s">
        <v>501</v>
      </c>
      <c r="B37" s="343"/>
      <c r="C37" s="343"/>
      <c r="D37" s="343"/>
      <c r="E37" s="40" t="s">
        <v>52</v>
      </c>
    </row>
    <row r="38" spans="1:5" ht="29.25" customHeight="1">
      <c r="A38" s="134" t="s">
        <v>107</v>
      </c>
      <c r="B38" s="344" t="s">
        <v>48</v>
      </c>
      <c r="C38" s="344"/>
      <c r="D38" s="135" t="s">
        <v>281</v>
      </c>
      <c r="E38" s="136" t="s">
        <v>282</v>
      </c>
    </row>
    <row r="39" spans="1:5" ht="14.25" customHeight="1">
      <c r="A39" s="62" t="s">
        <v>502</v>
      </c>
      <c r="B39" s="292" t="s">
        <v>503</v>
      </c>
      <c r="C39" s="292"/>
      <c r="D39" s="57">
        <v>1375</v>
      </c>
      <c r="E39" s="55"/>
    </row>
    <row r="40" spans="1:5" ht="18">
      <c r="A40" s="62" t="s">
        <v>504</v>
      </c>
      <c r="B40" s="292" t="s">
        <v>503</v>
      </c>
      <c r="C40" s="292"/>
      <c r="D40" s="57">
        <v>918</v>
      </c>
      <c r="E40" s="55"/>
    </row>
    <row r="41" spans="1:5" ht="18">
      <c r="A41" s="62" t="s">
        <v>505</v>
      </c>
      <c r="B41" s="292" t="s">
        <v>503</v>
      </c>
      <c r="C41" s="292"/>
      <c r="D41" s="57">
        <v>478</v>
      </c>
      <c r="E41" s="55"/>
    </row>
    <row r="42" spans="1:5" ht="18">
      <c r="A42" s="62" t="s">
        <v>506</v>
      </c>
      <c r="B42" s="292" t="s">
        <v>503</v>
      </c>
      <c r="C42" s="292"/>
      <c r="D42" s="57">
        <v>1015</v>
      </c>
      <c r="E42" s="55"/>
    </row>
    <row r="43" spans="1:5" ht="18">
      <c r="A43" s="62" t="s">
        <v>507</v>
      </c>
      <c r="B43" s="292" t="s">
        <v>503</v>
      </c>
      <c r="C43" s="292"/>
      <c r="D43" s="57">
        <v>415</v>
      </c>
      <c r="E43" s="55"/>
    </row>
    <row r="44" spans="1:5" ht="18">
      <c r="A44" s="62" t="s">
        <v>508</v>
      </c>
      <c r="B44" s="292" t="s">
        <v>503</v>
      </c>
      <c r="C44" s="292"/>
      <c r="D44" s="57">
        <v>435</v>
      </c>
      <c r="E44" s="55"/>
    </row>
    <row r="45" spans="1:5" ht="18">
      <c r="A45" s="62" t="s">
        <v>509</v>
      </c>
      <c r="B45" s="292" t="s">
        <v>503</v>
      </c>
      <c r="C45" s="292"/>
      <c r="D45" s="57">
        <v>907</v>
      </c>
      <c r="E45" s="55"/>
    </row>
    <row r="46" spans="1:5" ht="18">
      <c r="A46" s="62" t="s">
        <v>510</v>
      </c>
      <c r="B46" s="292" t="s">
        <v>503</v>
      </c>
      <c r="C46" s="292"/>
      <c r="D46" s="57">
        <v>1395</v>
      </c>
      <c r="E46" s="55"/>
    </row>
    <row r="47" spans="1:5" ht="18">
      <c r="A47" s="62" t="s">
        <v>511</v>
      </c>
      <c r="B47" s="292" t="s">
        <v>503</v>
      </c>
      <c r="C47" s="292"/>
      <c r="D47" s="57">
        <v>180</v>
      </c>
      <c r="E47" s="55"/>
    </row>
    <row r="48" spans="1:5" ht="18">
      <c r="A48" s="62" t="s">
        <v>512</v>
      </c>
      <c r="B48" s="292" t="s">
        <v>503</v>
      </c>
      <c r="C48" s="292"/>
      <c r="D48" s="57">
        <v>461</v>
      </c>
      <c r="E48" s="55"/>
    </row>
    <row r="49" spans="1:5" ht="18">
      <c r="A49" s="62" t="s">
        <v>513</v>
      </c>
      <c r="B49" s="292" t="s">
        <v>503</v>
      </c>
      <c r="C49" s="292"/>
      <c r="D49" s="57">
        <v>215</v>
      </c>
      <c r="E49" s="55"/>
    </row>
    <row r="50" spans="1:5" ht="18">
      <c r="A50" s="62" t="s">
        <v>514</v>
      </c>
      <c r="B50" s="292" t="s">
        <v>503</v>
      </c>
      <c r="C50" s="292"/>
      <c r="D50" s="57">
        <v>195</v>
      </c>
      <c r="E50" s="55"/>
    </row>
    <row r="51" spans="1:5" ht="18">
      <c r="A51" s="62" t="s">
        <v>515</v>
      </c>
      <c r="B51" s="292" t="s">
        <v>503</v>
      </c>
      <c r="C51" s="292"/>
      <c r="D51" s="57">
        <v>149</v>
      </c>
      <c r="E51" s="55"/>
    </row>
    <row r="52" spans="1:5" ht="18">
      <c r="A52" s="62" t="s">
        <v>516</v>
      </c>
      <c r="B52" s="292" t="s">
        <v>503</v>
      </c>
      <c r="C52" s="292"/>
      <c r="D52" s="57">
        <v>185</v>
      </c>
      <c r="E52" s="55"/>
    </row>
    <row r="53" spans="1:5" ht="18">
      <c r="A53" s="62" t="s">
        <v>517</v>
      </c>
      <c r="B53" s="292" t="s">
        <v>503</v>
      </c>
      <c r="C53" s="292"/>
      <c r="D53" s="57">
        <v>278</v>
      </c>
      <c r="E53" s="47"/>
    </row>
    <row r="54" spans="1:5" ht="8.25" customHeight="1" hidden="1">
      <c r="A54" s="345" t="s">
        <v>518</v>
      </c>
      <c r="B54" s="345"/>
      <c r="C54" s="345"/>
      <c r="D54" s="345"/>
      <c r="E54" s="40" t="s">
        <v>52</v>
      </c>
    </row>
    <row r="55" spans="1:5" ht="36" hidden="1">
      <c r="A55" s="134" t="s">
        <v>107</v>
      </c>
      <c r="B55" s="346" t="s">
        <v>48</v>
      </c>
      <c r="C55" s="346"/>
      <c r="D55" s="135" t="s">
        <v>281</v>
      </c>
      <c r="E55" s="136" t="s">
        <v>282</v>
      </c>
    </row>
    <row r="56" spans="1:5" ht="18" hidden="1">
      <c r="A56" s="62" t="s">
        <v>506</v>
      </c>
      <c r="B56" s="292" t="s">
        <v>503</v>
      </c>
      <c r="C56" s="292"/>
      <c r="D56" s="57" t="s">
        <v>519</v>
      </c>
      <c r="E56" s="55"/>
    </row>
    <row r="57" spans="1:5" ht="18" hidden="1">
      <c r="A57" s="62" t="s">
        <v>507</v>
      </c>
      <c r="B57" s="292" t="s">
        <v>503</v>
      </c>
      <c r="C57" s="292"/>
      <c r="D57" s="57" t="s">
        <v>519</v>
      </c>
      <c r="E57" s="55"/>
    </row>
    <row r="58" spans="1:5" ht="18" hidden="1">
      <c r="A58" s="62" t="s">
        <v>509</v>
      </c>
      <c r="B58" s="292" t="s">
        <v>503</v>
      </c>
      <c r="C58" s="292"/>
      <c r="D58" s="57" t="s">
        <v>519</v>
      </c>
      <c r="E58" s="55"/>
    </row>
    <row r="59" spans="1:5" ht="18" hidden="1">
      <c r="A59" s="62" t="s">
        <v>510</v>
      </c>
      <c r="B59" s="292" t="s">
        <v>503</v>
      </c>
      <c r="C59" s="292"/>
      <c r="D59" s="57" t="s">
        <v>519</v>
      </c>
      <c r="E59" s="55"/>
    </row>
    <row r="60" spans="1:5" ht="18" hidden="1">
      <c r="A60" s="62" t="s">
        <v>511</v>
      </c>
      <c r="B60" s="292" t="s">
        <v>503</v>
      </c>
      <c r="C60" s="292"/>
      <c r="D60" s="57" t="s">
        <v>519</v>
      </c>
      <c r="E60" s="55"/>
    </row>
    <row r="61" spans="1:5" ht="18" hidden="1">
      <c r="A61" s="62" t="s">
        <v>520</v>
      </c>
      <c r="B61" s="292" t="s">
        <v>503</v>
      </c>
      <c r="C61" s="292"/>
      <c r="D61" s="57" t="s">
        <v>519</v>
      </c>
      <c r="E61" s="55"/>
    </row>
    <row r="62" spans="1:5" ht="18" hidden="1">
      <c r="A62" s="62" t="s">
        <v>514</v>
      </c>
      <c r="B62" s="292" t="s">
        <v>503</v>
      </c>
      <c r="C62" s="292"/>
      <c r="D62" s="57" t="s">
        <v>519</v>
      </c>
      <c r="E62" s="55"/>
    </row>
    <row r="63" spans="1:5" ht="18" hidden="1">
      <c r="A63" s="62" t="s">
        <v>515</v>
      </c>
      <c r="B63" s="292" t="s">
        <v>503</v>
      </c>
      <c r="C63" s="292"/>
      <c r="D63" s="57" t="s">
        <v>519</v>
      </c>
      <c r="E63" s="55"/>
    </row>
    <row r="64" spans="1:5" ht="47.25" customHeight="1">
      <c r="A64" s="347" t="s">
        <v>521</v>
      </c>
      <c r="B64" s="347"/>
      <c r="C64" s="347"/>
      <c r="D64" s="347"/>
      <c r="E64" s="40" t="s">
        <v>52</v>
      </c>
    </row>
    <row r="65" spans="1:5" ht="18">
      <c r="A65" s="348" t="s">
        <v>522</v>
      </c>
      <c r="B65" s="348"/>
      <c r="C65" s="348"/>
      <c r="D65" s="348"/>
      <c r="E65" s="348"/>
    </row>
    <row r="66" spans="1:5" ht="36">
      <c r="A66" s="137" t="s">
        <v>107</v>
      </c>
      <c r="B66" s="344" t="s">
        <v>48</v>
      </c>
      <c r="C66" s="344"/>
      <c r="D66" s="135" t="s">
        <v>281</v>
      </c>
      <c r="E66" s="135" t="s">
        <v>282</v>
      </c>
    </row>
    <row r="67" spans="1:5" ht="18">
      <c r="A67" s="137" t="s">
        <v>523</v>
      </c>
      <c r="B67" s="138"/>
      <c r="C67" s="139"/>
      <c r="D67" s="135"/>
      <c r="E67" s="135"/>
    </row>
    <row r="68" spans="1:5" ht="17.25" customHeight="1">
      <c r="A68" s="140" t="s">
        <v>524</v>
      </c>
      <c r="B68" s="328" t="s">
        <v>10</v>
      </c>
      <c r="C68" s="328"/>
      <c r="D68" s="55">
        <v>631</v>
      </c>
      <c r="E68" s="55"/>
    </row>
    <row r="69" spans="1:5" ht="17.25" customHeight="1">
      <c r="A69" s="140" t="s">
        <v>506</v>
      </c>
      <c r="B69" s="328" t="s">
        <v>10</v>
      </c>
      <c r="C69" s="328"/>
      <c r="D69" s="55">
        <v>1543</v>
      </c>
      <c r="E69" s="55"/>
    </row>
    <row r="70" spans="1:5" ht="17.25" customHeight="1">
      <c r="A70" s="140" t="s">
        <v>525</v>
      </c>
      <c r="B70" s="328" t="s">
        <v>10</v>
      </c>
      <c r="C70" s="328"/>
      <c r="D70" s="55">
        <v>1830</v>
      </c>
      <c r="E70" s="55"/>
    </row>
    <row r="71" spans="1:5" ht="17.25" customHeight="1">
      <c r="A71" s="140" t="s">
        <v>520</v>
      </c>
      <c r="B71" s="328" t="s">
        <v>10</v>
      </c>
      <c r="C71" s="328"/>
      <c r="D71" s="55">
        <v>302</v>
      </c>
      <c r="E71" s="55"/>
    </row>
    <row r="72" spans="1:5" ht="17.25" customHeight="1">
      <c r="A72" s="140" t="s">
        <v>514</v>
      </c>
      <c r="B72" s="328" t="s">
        <v>10</v>
      </c>
      <c r="C72" s="328"/>
      <c r="D72" s="55">
        <v>238</v>
      </c>
      <c r="E72" s="55"/>
    </row>
    <row r="73" spans="1:5" ht="17.25" customHeight="1">
      <c r="A73" s="140" t="s">
        <v>515</v>
      </c>
      <c r="B73" s="328" t="s">
        <v>10</v>
      </c>
      <c r="C73" s="328"/>
      <c r="D73" s="55">
        <v>231</v>
      </c>
      <c r="E73" s="55"/>
    </row>
    <row r="74" spans="1:5" ht="17.25" customHeight="1">
      <c r="A74" s="140" t="s">
        <v>526</v>
      </c>
      <c r="B74" s="328" t="s">
        <v>10</v>
      </c>
      <c r="C74" s="328"/>
      <c r="D74" s="55">
        <v>1354</v>
      </c>
      <c r="E74" s="55"/>
    </row>
    <row r="75" spans="1:5" ht="17.25" customHeight="1">
      <c r="A75" s="140" t="s">
        <v>527</v>
      </c>
      <c r="B75" s="328" t="s">
        <v>10</v>
      </c>
      <c r="C75" s="328"/>
      <c r="D75" s="55">
        <v>2341</v>
      </c>
      <c r="E75" s="55"/>
    </row>
    <row r="76" spans="1:5" ht="17.25" customHeight="1">
      <c r="A76" s="121" t="s">
        <v>528</v>
      </c>
      <c r="B76" s="328" t="s">
        <v>10</v>
      </c>
      <c r="C76" s="328"/>
      <c r="D76" s="55">
        <v>561</v>
      </c>
      <c r="E76" s="55"/>
    </row>
    <row r="77" spans="1:5" ht="17.25" customHeight="1">
      <c r="A77" s="121" t="s">
        <v>511</v>
      </c>
      <c r="B77" s="328" t="s">
        <v>10</v>
      </c>
      <c r="C77" s="328"/>
      <c r="D77" s="55">
        <v>1579</v>
      </c>
      <c r="E77" s="55"/>
    </row>
    <row r="78" spans="1:5" ht="17.25" customHeight="1">
      <c r="A78" s="121" t="s">
        <v>529</v>
      </c>
      <c r="B78" s="328" t="s">
        <v>10</v>
      </c>
      <c r="C78" s="328"/>
      <c r="D78" s="55">
        <v>417</v>
      </c>
      <c r="E78" s="55"/>
    </row>
    <row r="79" spans="1:5" ht="17.25" customHeight="1">
      <c r="A79" s="121" t="s">
        <v>530</v>
      </c>
      <c r="B79" s="328" t="s">
        <v>10</v>
      </c>
      <c r="C79" s="328"/>
      <c r="D79" s="55">
        <v>542</v>
      </c>
      <c r="E79" s="55"/>
    </row>
    <row r="80" spans="1:5" ht="17.25" customHeight="1">
      <c r="A80" s="121" t="s">
        <v>531</v>
      </c>
      <c r="B80" s="328" t="s">
        <v>10</v>
      </c>
      <c r="C80" s="328"/>
      <c r="D80" s="55">
        <v>522</v>
      </c>
      <c r="E80" s="55"/>
    </row>
    <row r="81" spans="1:5" ht="17.25" customHeight="1">
      <c r="A81" s="121" t="s">
        <v>512</v>
      </c>
      <c r="B81" s="328" t="s">
        <v>10</v>
      </c>
      <c r="C81" s="328"/>
      <c r="D81" s="55">
        <v>569</v>
      </c>
      <c r="E81" s="55"/>
    </row>
    <row r="82" spans="1:5" ht="18">
      <c r="A82" s="137" t="s">
        <v>532</v>
      </c>
      <c r="B82" s="349"/>
      <c r="C82" s="349"/>
      <c r="D82" s="55"/>
      <c r="E82" s="55"/>
    </row>
    <row r="83" spans="1:5" ht="17.25" customHeight="1">
      <c r="A83" s="141" t="s">
        <v>524</v>
      </c>
      <c r="B83" s="328" t="s">
        <v>10</v>
      </c>
      <c r="C83" s="328"/>
      <c r="D83" s="55">
        <v>593</v>
      </c>
      <c r="E83" s="55"/>
    </row>
    <row r="84" spans="1:5" ht="17.25" customHeight="1">
      <c r="A84" s="141" t="s">
        <v>506</v>
      </c>
      <c r="B84" s="328" t="s">
        <v>10</v>
      </c>
      <c r="C84" s="328"/>
      <c r="D84" s="55">
        <v>1292</v>
      </c>
      <c r="E84" s="55"/>
    </row>
    <row r="85" spans="1:5" ht="17.25" customHeight="1">
      <c r="A85" s="141" t="s">
        <v>525</v>
      </c>
      <c r="B85" s="328" t="s">
        <v>10</v>
      </c>
      <c r="C85" s="328"/>
      <c r="D85" s="55">
        <v>1541</v>
      </c>
      <c r="E85" s="55"/>
    </row>
    <row r="86" spans="1:5" ht="17.25" customHeight="1">
      <c r="A86" s="141" t="s">
        <v>520</v>
      </c>
      <c r="B86" s="328" t="s">
        <v>10</v>
      </c>
      <c r="C86" s="328"/>
      <c r="D86" s="55">
        <v>289</v>
      </c>
      <c r="E86" s="55"/>
    </row>
    <row r="87" spans="1:5" ht="17.25" customHeight="1">
      <c r="A87" s="141" t="s">
        <v>514</v>
      </c>
      <c r="B87" s="328" t="s">
        <v>10</v>
      </c>
      <c r="C87" s="328"/>
      <c r="D87" s="55">
        <v>246</v>
      </c>
      <c r="E87" s="55"/>
    </row>
    <row r="88" spans="1:5" ht="17.25" customHeight="1">
      <c r="A88" s="141" t="s">
        <v>515</v>
      </c>
      <c r="B88" s="328" t="s">
        <v>10</v>
      </c>
      <c r="C88" s="328"/>
      <c r="D88" s="55">
        <v>223</v>
      </c>
      <c r="E88" s="55"/>
    </row>
    <row r="89" spans="1:5" ht="17.25" customHeight="1">
      <c r="A89" s="141" t="s">
        <v>526</v>
      </c>
      <c r="B89" s="328" t="s">
        <v>10</v>
      </c>
      <c r="C89" s="328"/>
      <c r="D89" s="55">
        <v>1152</v>
      </c>
      <c r="E89" s="55"/>
    </row>
    <row r="90" spans="1:5" ht="17.25" customHeight="1">
      <c r="A90" s="141" t="s">
        <v>527</v>
      </c>
      <c r="B90" s="328" t="s">
        <v>10</v>
      </c>
      <c r="C90" s="328"/>
      <c r="D90" s="55">
        <v>1952</v>
      </c>
      <c r="E90" s="55"/>
    </row>
    <row r="91" spans="1:5" ht="17.25" customHeight="1">
      <c r="A91" s="121" t="s">
        <v>528</v>
      </c>
      <c r="B91" s="328" t="s">
        <v>10</v>
      </c>
      <c r="C91" s="328"/>
      <c r="D91" s="55">
        <v>508</v>
      </c>
      <c r="E91" s="55"/>
    </row>
    <row r="92" spans="1:5" ht="17.25" customHeight="1">
      <c r="A92" s="121" t="s">
        <v>511</v>
      </c>
      <c r="B92" s="328" t="s">
        <v>10</v>
      </c>
      <c r="C92" s="328"/>
      <c r="D92" s="55">
        <v>1571</v>
      </c>
      <c r="E92" s="55"/>
    </row>
    <row r="93" spans="1:5" ht="17.25" customHeight="1">
      <c r="A93" s="121" t="s">
        <v>529</v>
      </c>
      <c r="B93" s="328" t="s">
        <v>10</v>
      </c>
      <c r="C93" s="328"/>
      <c r="D93" s="55">
        <v>393</v>
      </c>
      <c r="E93" s="55"/>
    </row>
    <row r="94" spans="1:5" ht="17.25" customHeight="1">
      <c r="A94" s="121" t="s">
        <v>530</v>
      </c>
      <c r="B94" s="328" t="s">
        <v>10</v>
      </c>
      <c r="C94" s="328"/>
      <c r="D94" s="55">
        <v>508</v>
      </c>
      <c r="E94" s="55"/>
    </row>
    <row r="95" spans="1:5" ht="17.25" customHeight="1">
      <c r="A95" s="121" t="s">
        <v>531</v>
      </c>
      <c r="B95" s="328" t="s">
        <v>10</v>
      </c>
      <c r="C95" s="328"/>
      <c r="D95" s="55">
        <v>466</v>
      </c>
      <c r="E95" s="55"/>
    </row>
    <row r="96" spans="1:5" ht="17.25" customHeight="1">
      <c r="A96" s="121" t="s">
        <v>512</v>
      </c>
      <c r="B96" s="328" t="s">
        <v>10</v>
      </c>
      <c r="C96" s="328"/>
      <c r="D96" s="55">
        <v>508</v>
      </c>
      <c r="E96" s="47"/>
    </row>
    <row r="97" spans="1:5" ht="45" customHeight="1">
      <c r="A97" s="350" t="s">
        <v>533</v>
      </c>
      <c r="B97" s="350"/>
      <c r="C97" s="350"/>
      <c r="D97" s="350"/>
      <c r="E97" s="40" t="s">
        <v>52</v>
      </c>
    </row>
    <row r="98" spans="1:5" ht="36">
      <c r="A98" s="137" t="s">
        <v>107</v>
      </c>
      <c r="B98" s="344" t="s">
        <v>48</v>
      </c>
      <c r="C98" s="344"/>
      <c r="D98" s="135" t="s">
        <v>281</v>
      </c>
      <c r="E98" s="136" t="s">
        <v>282</v>
      </c>
    </row>
    <row r="99" spans="1:5" ht="18">
      <c r="A99" s="137" t="s">
        <v>523</v>
      </c>
      <c r="B99" s="138"/>
      <c r="C99" s="139"/>
      <c r="D99" s="135"/>
      <c r="E99" s="135"/>
    </row>
    <row r="100" spans="1:5" ht="17.25" customHeight="1">
      <c r="A100" s="141" t="s">
        <v>524</v>
      </c>
      <c r="B100" s="328" t="s">
        <v>88</v>
      </c>
      <c r="C100" s="328"/>
      <c r="D100" s="55">
        <v>496</v>
      </c>
      <c r="E100" s="55"/>
    </row>
    <row r="101" spans="1:5" ht="17.25" customHeight="1">
      <c r="A101" s="141" t="s">
        <v>506</v>
      </c>
      <c r="B101" s="328" t="s">
        <v>88</v>
      </c>
      <c r="C101" s="328"/>
      <c r="D101" s="55">
        <v>1236</v>
      </c>
      <c r="E101" s="55"/>
    </row>
    <row r="102" spans="1:5" ht="17.25" customHeight="1">
      <c r="A102" s="141" t="s">
        <v>525</v>
      </c>
      <c r="B102" s="328" t="s">
        <v>88</v>
      </c>
      <c r="C102" s="328"/>
      <c r="D102" s="55">
        <v>1486</v>
      </c>
      <c r="E102" s="55"/>
    </row>
    <row r="103" spans="1:5" ht="17.25" customHeight="1">
      <c r="A103" s="141" t="s">
        <v>520</v>
      </c>
      <c r="B103" s="328" t="s">
        <v>88</v>
      </c>
      <c r="C103" s="328"/>
      <c r="D103" s="55">
        <v>224</v>
      </c>
      <c r="E103" s="55"/>
    </row>
    <row r="104" spans="1:5" ht="17.25" customHeight="1">
      <c r="A104" s="141" t="s">
        <v>514</v>
      </c>
      <c r="B104" s="328" t="s">
        <v>88</v>
      </c>
      <c r="C104" s="328"/>
      <c r="D104" s="55">
        <v>202</v>
      </c>
      <c r="E104" s="55"/>
    </row>
    <row r="105" spans="1:5" ht="17.25" customHeight="1">
      <c r="A105" s="141" t="s">
        <v>515</v>
      </c>
      <c r="B105" s="328" t="s">
        <v>88</v>
      </c>
      <c r="C105" s="328"/>
      <c r="D105" s="55">
        <v>180</v>
      </c>
      <c r="E105" s="55"/>
    </row>
    <row r="106" spans="1:5" ht="17.25" customHeight="1">
      <c r="A106" s="141" t="s">
        <v>526</v>
      </c>
      <c r="B106" s="328" t="s">
        <v>88</v>
      </c>
      <c r="C106" s="328"/>
      <c r="D106" s="55">
        <v>1075</v>
      </c>
      <c r="E106" s="55"/>
    </row>
    <row r="107" spans="1:5" ht="17.25" customHeight="1">
      <c r="A107" s="141" t="s">
        <v>527</v>
      </c>
      <c r="B107" s="328" t="s">
        <v>88</v>
      </c>
      <c r="C107" s="328"/>
      <c r="D107" s="55">
        <v>1939</v>
      </c>
      <c r="E107" s="55"/>
    </row>
    <row r="108" spans="1:5" ht="17.25" customHeight="1">
      <c r="A108" s="121" t="s">
        <v>528</v>
      </c>
      <c r="B108" s="328" t="s">
        <v>88</v>
      </c>
      <c r="C108" s="328"/>
      <c r="D108" s="55">
        <v>432</v>
      </c>
      <c r="E108" s="55"/>
    </row>
    <row r="109" spans="1:5" ht="17.25" customHeight="1">
      <c r="A109" s="121" t="s">
        <v>511</v>
      </c>
      <c r="B109" s="328" t="s">
        <v>88</v>
      </c>
      <c r="C109" s="328"/>
      <c r="D109" s="55">
        <v>190</v>
      </c>
      <c r="E109" s="55"/>
    </row>
    <row r="110" spans="1:5" ht="17.25" customHeight="1">
      <c r="A110" s="121" t="s">
        <v>534</v>
      </c>
      <c r="B110" s="328" t="s">
        <v>88</v>
      </c>
      <c r="C110" s="328"/>
      <c r="D110" s="55">
        <v>190</v>
      </c>
      <c r="E110" s="55"/>
    </row>
    <row r="111" spans="1:5" ht="17.25" customHeight="1">
      <c r="A111" s="121" t="s">
        <v>535</v>
      </c>
      <c r="B111" s="328" t="s">
        <v>88</v>
      </c>
      <c r="C111" s="328"/>
      <c r="D111" s="55">
        <v>281</v>
      </c>
      <c r="E111" s="55"/>
    </row>
    <row r="112" spans="1:5" ht="17.25" customHeight="1">
      <c r="A112" s="121" t="s">
        <v>531</v>
      </c>
      <c r="B112" s="328" t="s">
        <v>88</v>
      </c>
      <c r="C112" s="328"/>
      <c r="D112" s="55">
        <v>448</v>
      </c>
      <c r="E112" s="55"/>
    </row>
    <row r="113" spans="1:5" ht="17.25" customHeight="1">
      <c r="A113" s="121" t="s">
        <v>512</v>
      </c>
      <c r="B113" s="328" t="s">
        <v>88</v>
      </c>
      <c r="C113" s="328"/>
      <c r="D113" s="55">
        <v>475</v>
      </c>
      <c r="E113" s="55"/>
    </row>
    <row r="114" spans="1:5" ht="18">
      <c r="A114" s="137" t="s">
        <v>532</v>
      </c>
      <c r="B114" s="349"/>
      <c r="C114" s="349"/>
      <c r="D114" s="55"/>
      <c r="E114" s="55"/>
    </row>
    <row r="115" spans="1:5" ht="17.25" customHeight="1">
      <c r="A115" s="141" t="s">
        <v>524</v>
      </c>
      <c r="B115" s="328" t="s">
        <v>88</v>
      </c>
      <c r="C115" s="328"/>
      <c r="D115" s="55">
        <v>487</v>
      </c>
      <c r="E115" s="55"/>
    </row>
    <row r="116" spans="1:5" ht="17.25" customHeight="1">
      <c r="A116" s="141" t="s">
        <v>506</v>
      </c>
      <c r="B116" s="328" t="s">
        <v>88</v>
      </c>
      <c r="C116" s="328"/>
      <c r="D116" s="55">
        <v>1023</v>
      </c>
      <c r="E116" s="55"/>
    </row>
    <row r="117" spans="1:5" ht="17.25" customHeight="1">
      <c r="A117" s="141" t="s">
        <v>525</v>
      </c>
      <c r="B117" s="328" t="s">
        <v>88</v>
      </c>
      <c r="C117" s="328"/>
      <c r="D117" s="55">
        <v>1382</v>
      </c>
      <c r="E117" s="55"/>
    </row>
    <row r="118" spans="1:5" ht="17.25" customHeight="1">
      <c r="A118" s="141" t="s">
        <v>520</v>
      </c>
      <c r="B118" s="328" t="s">
        <v>88</v>
      </c>
      <c r="C118" s="328"/>
      <c r="D118" s="55">
        <v>220</v>
      </c>
      <c r="E118" s="55"/>
    </row>
    <row r="119" spans="1:5" ht="17.25" customHeight="1">
      <c r="A119" s="141" t="s">
        <v>514</v>
      </c>
      <c r="B119" s="328" t="s">
        <v>88</v>
      </c>
      <c r="C119" s="328"/>
      <c r="D119" s="55">
        <v>197</v>
      </c>
      <c r="E119" s="55"/>
    </row>
    <row r="120" spans="1:5" ht="17.25" customHeight="1">
      <c r="A120" s="141" t="s">
        <v>515</v>
      </c>
      <c r="B120" s="328" t="s">
        <v>88</v>
      </c>
      <c r="C120" s="328"/>
      <c r="D120" s="55">
        <v>153</v>
      </c>
      <c r="E120" s="55"/>
    </row>
    <row r="121" spans="1:5" ht="17.25" customHeight="1">
      <c r="A121" s="141" t="s">
        <v>526</v>
      </c>
      <c r="B121" s="328" t="s">
        <v>88</v>
      </c>
      <c r="C121" s="328"/>
      <c r="D121" s="55">
        <v>934</v>
      </c>
      <c r="E121" s="55"/>
    </row>
    <row r="122" spans="1:5" ht="17.25" customHeight="1">
      <c r="A122" s="141" t="s">
        <v>527</v>
      </c>
      <c r="B122" s="328" t="s">
        <v>88</v>
      </c>
      <c r="C122" s="328"/>
      <c r="D122" s="55">
        <v>1438</v>
      </c>
      <c r="E122" s="55"/>
    </row>
    <row r="123" spans="1:5" ht="17.25" customHeight="1">
      <c r="A123" s="121" t="s">
        <v>528</v>
      </c>
      <c r="B123" s="328" t="s">
        <v>88</v>
      </c>
      <c r="C123" s="328"/>
      <c r="D123" s="55">
        <v>427</v>
      </c>
      <c r="E123" s="55"/>
    </row>
    <row r="124" spans="1:5" ht="17.25" customHeight="1">
      <c r="A124" s="121" t="s">
        <v>511</v>
      </c>
      <c r="B124" s="328" t="s">
        <v>88</v>
      </c>
      <c r="C124" s="328"/>
      <c r="D124" s="55">
        <v>185</v>
      </c>
      <c r="E124" s="55"/>
    </row>
    <row r="125" spans="1:5" ht="17.25" customHeight="1">
      <c r="A125" s="121" t="s">
        <v>534</v>
      </c>
      <c r="B125" s="328" t="s">
        <v>88</v>
      </c>
      <c r="C125" s="328"/>
      <c r="D125" s="55">
        <v>187</v>
      </c>
      <c r="E125" s="55"/>
    </row>
    <row r="126" spans="1:5" ht="17.25" customHeight="1">
      <c r="A126" s="121" t="s">
        <v>535</v>
      </c>
      <c r="B126" s="328" t="s">
        <v>88</v>
      </c>
      <c r="C126" s="328"/>
      <c r="D126" s="55">
        <v>273</v>
      </c>
      <c r="E126" s="55"/>
    </row>
    <row r="127" spans="1:5" ht="17.25" customHeight="1">
      <c r="A127" s="121" t="s">
        <v>531</v>
      </c>
      <c r="B127" s="328" t="s">
        <v>88</v>
      </c>
      <c r="C127" s="328"/>
      <c r="D127" s="55">
        <v>436</v>
      </c>
      <c r="E127" s="55"/>
    </row>
    <row r="128" spans="1:5" ht="17.25" customHeight="1">
      <c r="A128" s="121" t="s">
        <v>512</v>
      </c>
      <c r="B128" s="328" t="s">
        <v>88</v>
      </c>
      <c r="C128" s="328"/>
      <c r="D128" s="55">
        <v>469</v>
      </c>
      <c r="E128" s="55"/>
    </row>
    <row r="129" spans="1:5" ht="18">
      <c r="A129" s="142"/>
      <c r="B129" s="349"/>
      <c r="C129" s="349"/>
      <c r="D129" s="55"/>
      <c r="E129" s="47"/>
    </row>
    <row r="130" spans="1:5" ht="43.5" customHeight="1">
      <c r="A130" s="350" t="s">
        <v>536</v>
      </c>
      <c r="B130" s="350"/>
      <c r="C130" s="350"/>
      <c r="D130" s="350"/>
      <c r="E130" s="40" t="s">
        <v>52</v>
      </c>
    </row>
    <row r="131" spans="1:5" ht="18">
      <c r="A131" s="344" t="s">
        <v>537</v>
      </c>
      <c r="B131" s="344"/>
      <c r="C131" s="344"/>
      <c r="D131" s="344"/>
      <c r="E131" s="344"/>
    </row>
    <row r="132" spans="1:5" ht="36">
      <c r="A132" s="137" t="s">
        <v>107</v>
      </c>
      <c r="B132" s="344" t="s">
        <v>48</v>
      </c>
      <c r="C132" s="344"/>
      <c r="D132" s="135" t="s">
        <v>281</v>
      </c>
      <c r="E132" s="135" t="s">
        <v>282</v>
      </c>
    </row>
    <row r="133" spans="1:5" ht="18">
      <c r="A133" s="134" t="s">
        <v>538</v>
      </c>
      <c r="B133" s="143"/>
      <c r="C133" s="144"/>
      <c r="D133" s="145"/>
      <c r="E133" s="135"/>
    </row>
    <row r="134" spans="1:5" ht="18">
      <c r="A134" s="146" t="s">
        <v>506</v>
      </c>
      <c r="B134" s="292" t="s">
        <v>539</v>
      </c>
      <c r="C134" s="292"/>
      <c r="D134" s="87">
        <v>441</v>
      </c>
      <c r="E134" s="55"/>
    </row>
    <row r="135" spans="1:5" ht="18">
      <c r="A135" s="146" t="s">
        <v>525</v>
      </c>
      <c r="B135" s="292" t="s">
        <v>539</v>
      </c>
      <c r="C135" s="292"/>
      <c r="D135" s="87">
        <v>533</v>
      </c>
      <c r="E135" s="55"/>
    </row>
    <row r="136" spans="1:5" ht="18">
      <c r="A136" s="146" t="s">
        <v>520</v>
      </c>
      <c r="B136" s="292" t="s">
        <v>539</v>
      </c>
      <c r="C136" s="292"/>
      <c r="D136" s="87">
        <v>171</v>
      </c>
      <c r="E136" s="55"/>
    </row>
    <row r="137" spans="1:5" ht="18">
      <c r="A137" s="146" t="s">
        <v>540</v>
      </c>
      <c r="B137" s="292" t="s">
        <v>539</v>
      </c>
      <c r="C137" s="292"/>
      <c r="D137" s="87">
        <v>56</v>
      </c>
      <c r="E137" s="55"/>
    </row>
    <row r="138" spans="1:5" ht="18">
      <c r="A138" s="146" t="s">
        <v>541</v>
      </c>
      <c r="B138" s="292" t="s">
        <v>539</v>
      </c>
      <c r="C138" s="292"/>
      <c r="D138" s="87">
        <v>170</v>
      </c>
      <c r="E138" s="55"/>
    </row>
    <row r="139" spans="1:5" ht="18">
      <c r="A139" s="146" t="s">
        <v>542</v>
      </c>
      <c r="B139" s="292" t="s">
        <v>539</v>
      </c>
      <c r="C139" s="292"/>
      <c r="D139" s="87">
        <v>267</v>
      </c>
      <c r="E139" s="55"/>
    </row>
    <row r="140" spans="1:5" ht="18">
      <c r="A140" s="146" t="s">
        <v>543</v>
      </c>
      <c r="B140" s="292" t="s">
        <v>539</v>
      </c>
      <c r="C140" s="292"/>
      <c r="D140" s="87">
        <v>913</v>
      </c>
      <c r="E140" s="55"/>
    </row>
    <row r="141" spans="1:5" ht="18">
      <c r="A141" s="121" t="s">
        <v>528</v>
      </c>
      <c r="B141" s="292" t="s">
        <v>539</v>
      </c>
      <c r="C141" s="292"/>
      <c r="D141" s="87">
        <v>309</v>
      </c>
      <c r="E141" s="55"/>
    </row>
    <row r="142" spans="1:5" ht="18">
      <c r="A142" s="121" t="s">
        <v>544</v>
      </c>
      <c r="B142" s="292" t="s">
        <v>539</v>
      </c>
      <c r="C142" s="292"/>
      <c r="D142" s="87">
        <v>65</v>
      </c>
      <c r="E142" s="55"/>
    </row>
    <row r="143" spans="1:5" ht="18">
      <c r="A143" s="121" t="s">
        <v>511</v>
      </c>
      <c r="B143" s="292" t="s">
        <v>539</v>
      </c>
      <c r="C143" s="292"/>
      <c r="D143" s="87">
        <v>82</v>
      </c>
      <c r="E143" s="55"/>
    </row>
    <row r="144" spans="1:5" ht="18">
      <c r="A144" s="121" t="s">
        <v>545</v>
      </c>
      <c r="B144" s="292" t="s">
        <v>539</v>
      </c>
      <c r="C144" s="292"/>
      <c r="D144" s="87">
        <v>77</v>
      </c>
      <c r="E144" s="55"/>
    </row>
    <row r="145" spans="1:5" ht="18">
      <c r="A145" s="121" t="s">
        <v>546</v>
      </c>
      <c r="B145" s="292" t="s">
        <v>539</v>
      </c>
      <c r="C145" s="292"/>
      <c r="D145" s="87">
        <v>103</v>
      </c>
      <c r="E145" s="55"/>
    </row>
    <row r="146" spans="1:5" ht="18">
      <c r="A146" s="121" t="s">
        <v>547</v>
      </c>
      <c r="B146" s="292" t="s">
        <v>539</v>
      </c>
      <c r="C146" s="292"/>
      <c r="D146" s="87">
        <v>192</v>
      </c>
      <c r="E146" s="55"/>
    </row>
    <row r="147" spans="1:5" ht="18">
      <c r="A147" s="121" t="s">
        <v>548</v>
      </c>
      <c r="B147" s="292" t="s">
        <v>539</v>
      </c>
      <c r="C147" s="292"/>
      <c r="D147" s="87">
        <v>192</v>
      </c>
      <c r="E147" s="55"/>
    </row>
    <row r="148" spans="1:5" ht="18">
      <c r="A148" s="121" t="s">
        <v>549</v>
      </c>
      <c r="B148" s="292" t="s">
        <v>539</v>
      </c>
      <c r="C148" s="292"/>
      <c r="D148" s="87">
        <v>182</v>
      </c>
      <c r="E148" s="55"/>
    </row>
    <row r="149" spans="1:5" ht="18">
      <c r="A149" s="137" t="s">
        <v>550</v>
      </c>
      <c r="B149" s="349"/>
      <c r="C149" s="349"/>
      <c r="D149" s="57"/>
      <c r="E149" s="55"/>
    </row>
    <row r="150" spans="1:5" ht="18">
      <c r="A150" s="146" t="s">
        <v>506</v>
      </c>
      <c r="B150" s="292" t="s">
        <v>539</v>
      </c>
      <c r="C150" s="292"/>
      <c r="D150" s="87">
        <v>400</v>
      </c>
      <c r="E150" s="55"/>
    </row>
    <row r="151" spans="1:5" ht="18">
      <c r="A151" s="146" t="s">
        <v>525</v>
      </c>
      <c r="B151" s="292" t="s">
        <v>539</v>
      </c>
      <c r="C151" s="292"/>
      <c r="D151" s="87">
        <v>485</v>
      </c>
      <c r="E151" s="55"/>
    </row>
    <row r="152" spans="1:5" ht="18">
      <c r="A152" s="146" t="s">
        <v>520</v>
      </c>
      <c r="B152" s="292" t="s">
        <v>539</v>
      </c>
      <c r="C152" s="292"/>
      <c r="D152" s="87">
        <v>163</v>
      </c>
      <c r="E152" s="55"/>
    </row>
    <row r="153" spans="1:5" ht="18">
      <c r="A153" s="146" t="s">
        <v>540</v>
      </c>
      <c r="B153" s="292" t="s">
        <v>539</v>
      </c>
      <c r="C153" s="292"/>
      <c r="D153" s="87">
        <v>53</v>
      </c>
      <c r="E153" s="55"/>
    </row>
    <row r="154" spans="1:5" ht="18">
      <c r="A154" s="146" t="s">
        <v>541</v>
      </c>
      <c r="B154" s="292" t="s">
        <v>539</v>
      </c>
      <c r="C154" s="292"/>
      <c r="D154" s="87">
        <v>170</v>
      </c>
      <c r="E154" s="55"/>
    </row>
    <row r="155" spans="1:5" ht="18">
      <c r="A155" s="146" t="s">
        <v>542</v>
      </c>
      <c r="B155" s="292" t="s">
        <v>539</v>
      </c>
      <c r="C155" s="292"/>
      <c r="D155" s="87">
        <v>254</v>
      </c>
      <c r="E155" s="55"/>
    </row>
    <row r="156" spans="1:5" ht="18">
      <c r="A156" s="146" t="s">
        <v>543</v>
      </c>
      <c r="B156" s="292" t="s">
        <v>539</v>
      </c>
      <c r="C156" s="292"/>
      <c r="D156" s="87">
        <v>870</v>
      </c>
      <c r="E156" s="55"/>
    </row>
    <row r="157" spans="1:5" ht="18">
      <c r="A157" s="121" t="s">
        <v>528</v>
      </c>
      <c r="B157" s="292" t="s">
        <v>539</v>
      </c>
      <c r="C157" s="292"/>
      <c r="D157" s="87">
        <v>294</v>
      </c>
      <c r="E157" s="55"/>
    </row>
    <row r="158" spans="1:5" ht="18">
      <c r="A158" s="121" t="s">
        <v>544</v>
      </c>
      <c r="B158" s="292" t="s">
        <v>539</v>
      </c>
      <c r="C158" s="292"/>
      <c r="D158" s="87">
        <v>61</v>
      </c>
      <c r="E158" s="55"/>
    </row>
    <row r="159" spans="1:5" ht="18">
      <c r="A159" s="121" t="s">
        <v>511</v>
      </c>
      <c r="B159" s="292" t="s">
        <v>539</v>
      </c>
      <c r="C159" s="292"/>
      <c r="D159" s="87">
        <v>78</v>
      </c>
      <c r="E159" s="55"/>
    </row>
    <row r="160" spans="1:5" ht="18">
      <c r="A160" s="121" t="s">
        <v>545</v>
      </c>
      <c r="B160" s="292" t="s">
        <v>539</v>
      </c>
      <c r="C160" s="292"/>
      <c r="D160" s="87">
        <v>73</v>
      </c>
      <c r="E160" s="55"/>
    </row>
    <row r="161" spans="1:5" ht="18">
      <c r="A161" s="121" t="s">
        <v>546</v>
      </c>
      <c r="B161" s="292" t="s">
        <v>539</v>
      </c>
      <c r="C161" s="292"/>
      <c r="D161" s="87">
        <v>98</v>
      </c>
      <c r="E161" s="55"/>
    </row>
    <row r="162" spans="1:5" ht="18">
      <c r="A162" s="121" t="s">
        <v>547</v>
      </c>
      <c r="B162" s="292" t="s">
        <v>539</v>
      </c>
      <c r="C162" s="292"/>
      <c r="D162" s="87">
        <v>183</v>
      </c>
      <c r="E162" s="55"/>
    </row>
    <row r="163" spans="1:5" ht="18">
      <c r="A163" s="121" t="s">
        <v>548</v>
      </c>
      <c r="B163" s="292" t="s">
        <v>539</v>
      </c>
      <c r="C163" s="292"/>
      <c r="D163" s="87">
        <v>183</v>
      </c>
      <c r="E163" s="55"/>
    </row>
    <row r="164" spans="1:5" ht="18">
      <c r="A164" s="147" t="s">
        <v>551</v>
      </c>
      <c r="B164" s="240" t="s">
        <v>539</v>
      </c>
      <c r="C164" s="240"/>
      <c r="D164" s="87">
        <v>174</v>
      </c>
      <c r="E164" s="47"/>
    </row>
    <row r="165" spans="1:5" ht="63" customHeight="1">
      <c r="A165" s="350" t="s">
        <v>552</v>
      </c>
      <c r="B165" s="350"/>
      <c r="C165" s="350"/>
      <c r="D165" s="350"/>
      <c r="E165" s="40" t="s">
        <v>52</v>
      </c>
    </row>
    <row r="166" spans="1:5" ht="18">
      <c r="A166" s="344" t="s">
        <v>553</v>
      </c>
      <c r="B166" s="344"/>
      <c r="C166" s="344"/>
      <c r="D166" s="344"/>
      <c r="E166" s="344"/>
    </row>
    <row r="167" spans="1:5" ht="36">
      <c r="A167" s="137" t="s">
        <v>107</v>
      </c>
      <c r="B167" s="344" t="s">
        <v>48</v>
      </c>
      <c r="C167" s="344"/>
      <c r="D167" s="135" t="s">
        <v>281</v>
      </c>
      <c r="E167" s="135" t="s">
        <v>50</v>
      </c>
    </row>
    <row r="168" spans="1:5" ht="18">
      <c r="A168" s="137" t="s">
        <v>554</v>
      </c>
      <c r="B168" s="138"/>
      <c r="C168" s="139"/>
      <c r="D168" s="135"/>
      <c r="E168" s="135"/>
    </row>
    <row r="169" spans="1:5" ht="17.25" customHeight="1">
      <c r="A169" s="141" t="s">
        <v>506</v>
      </c>
      <c r="B169" s="328" t="s">
        <v>555</v>
      </c>
      <c r="C169" s="328"/>
      <c r="D169" s="55">
        <v>474</v>
      </c>
      <c r="E169" s="55"/>
    </row>
    <row r="170" spans="1:5" ht="17.25" customHeight="1">
      <c r="A170" s="141" t="s">
        <v>525</v>
      </c>
      <c r="B170" s="328" t="s">
        <v>555</v>
      </c>
      <c r="C170" s="328"/>
      <c r="D170" s="55">
        <v>574</v>
      </c>
      <c r="E170" s="55"/>
    </row>
    <row r="171" spans="1:5" ht="17.25" customHeight="1">
      <c r="A171" s="141" t="s">
        <v>520</v>
      </c>
      <c r="B171" s="328" t="s">
        <v>555</v>
      </c>
      <c r="C171" s="328"/>
      <c r="D171" s="55">
        <v>149</v>
      </c>
      <c r="E171" s="55"/>
    </row>
    <row r="172" spans="1:5" ht="17.25" customHeight="1">
      <c r="A172" s="141" t="s">
        <v>540</v>
      </c>
      <c r="B172" s="328" t="s">
        <v>555</v>
      </c>
      <c r="C172" s="328"/>
      <c r="D172" s="55">
        <v>49</v>
      </c>
      <c r="E172" s="55"/>
    </row>
    <row r="173" spans="1:5" ht="17.25" customHeight="1">
      <c r="A173" s="141" t="s">
        <v>541</v>
      </c>
      <c r="B173" s="328" t="s">
        <v>555</v>
      </c>
      <c r="C173" s="328"/>
      <c r="D173" s="55">
        <v>191</v>
      </c>
      <c r="E173" s="55"/>
    </row>
    <row r="174" spans="1:5" ht="17.25" customHeight="1">
      <c r="A174" s="141" t="s">
        <v>542</v>
      </c>
      <c r="B174" s="328" t="s">
        <v>555</v>
      </c>
      <c r="C174" s="328"/>
      <c r="D174" s="55">
        <v>234</v>
      </c>
      <c r="E174" s="55"/>
    </row>
    <row r="175" spans="1:5" ht="17.25" customHeight="1">
      <c r="A175" s="141" t="s">
        <v>543</v>
      </c>
      <c r="B175" s="328" t="s">
        <v>555</v>
      </c>
      <c r="C175" s="328"/>
      <c r="D175" s="55">
        <v>778</v>
      </c>
      <c r="E175" s="55"/>
    </row>
    <row r="176" spans="1:5" ht="17.25" customHeight="1">
      <c r="A176" s="121" t="s">
        <v>528</v>
      </c>
      <c r="B176" s="328" t="s">
        <v>555</v>
      </c>
      <c r="C176" s="328"/>
      <c r="D176" s="55">
        <v>271</v>
      </c>
      <c r="E176" s="55"/>
    </row>
    <row r="177" spans="1:5" ht="17.25" customHeight="1">
      <c r="A177" s="121" t="s">
        <v>544</v>
      </c>
      <c r="B177" s="328" t="s">
        <v>555</v>
      </c>
      <c r="C177" s="328"/>
      <c r="D177" s="55">
        <v>57</v>
      </c>
      <c r="E177" s="55"/>
    </row>
    <row r="178" spans="1:5" ht="17.25" customHeight="1">
      <c r="A178" s="121" t="s">
        <v>511</v>
      </c>
      <c r="B178" s="328" t="s">
        <v>555</v>
      </c>
      <c r="C178" s="328"/>
      <c r="D178" s="55">
        <v>73</v>
      </c>
      <c r="E178" s="55"/>
    </row>
    <row r="179" spans="1:5" ht="17.25" customHeight="1">
      <c r="A179" s="121" t="s">
        <v>545</v>
      </c>
      <c r="B179" s="328" t="s">
        <v>555</v>
      </c>
      <c r="C179" s="328"/>
      <c r="D179" s="55">
        <v>68</v>
      </c>
      <c r="E179" s="55"/>
    </row>
    <row r="180" spans="1:5" ht="17.25" customHeight="1">
      <c r="A180" s="121" t="s">
        <v>530</v>
      </c>
      <c r="B180" s="328" t="s">
        <v>555</v>
      </c>
      <c r="C180" s="328"/>
      <c r="D180" s="55">
        <v>91</v>
      </c>
      <c r="E180" s="55"/>
    </row>
    <row r="181" spans="1:5" ht="17.25" customHeight="1">
      <c r="A181" s="121" t="s">
        <v>556</v>
      </c>
      <c r="B181" s="328" t="s">
        <v>555</v>
      </c>
      <c r="C181" s="328"/>
      <c r="D181" s="55">
        <v>168</v>
      </c>
      <c r="E181" s="55"/>
    </row>
    <row r="182" spans="1:5" ht="17.25" customHeight="1">
      <c r="A182" s="121" t="s">
        <v>548</v>
      </c>
      <c r="B182" s="328" t="s">
        <v>555</v>
      </c>
      <c r="C182" s="328"/>
      <c r="D182" s="55">
        <v>168</v>
      </c>
      <c r="E182" s="55"/>
    </row>
    <row r="183" spans="1:5" ht="17.25" customHeight="1">
      <c r="A183" s="121" t="s">
        <v>549</v>
      </c>
      <c r="B183" s="328" t="s">
        <v>555</v>
      </c>
      <c r="C183" s="328"/>
      <c r="D183" s="55">
        <v>160</v>
      </c>
      <c r="E183" s="55"/>
    </row>
    <row r="184" spans="1:5" ht="18">
      <c r="A184" s="137" t="s">
        <v>557</v>
      </c>
      <c r="B184" s="349"/>
      <c r="C184" s="349"/>
      <c r="D184" s="55"/>
      <c r="E184" s="55"/>
    </row>
    <row r="185" spans="1:5" ht="17.25" customHeight="1">
      <c r="A185" s="141" t="s">
        <v>506</v>
      </c>
      <c r="B185" s="328" t="s">
        <v>555</v>
      </c>
      <c r="C185" s="328"/>
      <c r="D185" s="55">
        <v>426</v>
      </c>
      <c r="E185" s="55"/>
    </row>
    <row r="186" spans="1:5" ht="17.25" customHeight="1">
      <c r="A186" s="141" t="s">
        <v>525</v>
      </c>
      <c r="B186" s="328" t="s">
        <v>555</v>
      </c>
      <c r="C186" s="328"/>
      <c r="D186" s="55">
        <v>516</v>
      </c>
      <c r="E186" s="55"/>
    </row>
    <row r="187" spans="1:5" ht="17.25" customHeight="1">
      <c r="A187" s="141" t="s">
        <v>520</v>
      </c>
      <c r="B187" s="328" t="s">
        <v>555</v>
      </c>
      <c r="C187" s="328"/>
      <c r="D187" s="55">
        <v>140</v>
      </c>
      <c r="E187" s="55"/>
    </row>
    <row r="188" spans="1:5" ht="17.25" customHeight="1">
      <c r="A188" s="141" t="s">
        <v>540</v>
      </c>
      <c r="B188" s="328" t="s">
        <v>555</v>
      </c>
      <c r="C188" s="328"/>
      <c r="D188" s="55">
        <v>46</v>
      </c>
      <c r="E188" s="55"/>
    </row>
    <row r="189" spans="1:5" ht="17.25" customHeight="1">
      <c r="A189" s="141" t="s">
        <v>541</v>
      </c>
      <c r="B189" s="328" t="s">
        <v>555</v>
      </c>
      <c r="C189" s="328"/>
      <c r="D189" s="55">
        <v>191</v>
      </c>
      <c r="E189" s="55"/>
    </row>
    <row r="190" spans="1:5" ht="17.25" customHeight="1">
      <c r="A190" s="141" t="s">
        <v>542</v>
      </c>
      <c r="B190" s="328" t="s">
        <v>555</v>
      </c>
      <c r="C190" s="328"/>
      <c r="D190" s="55">
        <v>219</v>
      </c>
      <c r="E190" s="55"/>
    </row>
    <row r="191" spans="1:5" ht="17.25" customHeight="1">
      <c r="A191" s="141" t="s">
        <v>543</v>
      </c>
      <c r="B191" s="328" t="s">
        <v>555</v>
      </c>
      <c r="C191" s="328"/>
      <c r="D191" s="55">
        <v>729</v>
      </c>
      <c r="E191" s="55"/>
    </row>
    <row r="192" spans="1:5" ht="17.25" customHeight="1">
      <c r="A192" s="121" t="s">
        <v>528</v>
      </c>
      <c r="B192" s="328" t="s">
        <v>555</v>
      </c>
      <c r="C192" s="328"/>
      <c r="D192" s="55">
        <v>253</v>
      </c>
      <c r="E192" s="55"/>
    </row>
    <row r="193" spans="1:5" ht="17.25" customHeight="1">
      <c r="A193" s="121" t="s">
        <v>544</v>
      </c>
      <c r="B193" s="328" t="s">
        <v>555</v>
      </c>
      <c r="C193" s="328"/>
      <c r="D193" s="55">
        <v>53</v>
      </c>
      <c r="E193" s="55"/>
    </row>
    <row r="194" spans="1:5" ht="17.25" customHeight="1">
      <c r="A194" s="121" t="s">
        <v>511</v>
      </c>
      <c r="B194" s="328" t="s">
        <v>555</v>
      </c>
      <c r="C194" s="328"/>
      <c r="D194" s="55">
        <v>68</v>
      </c>
      <c r="E194" s="55"/>
    </row>
    <row r="195" spans="1:5" ht="17.25" customHeight="1">
      <c r="A195" s="121" t="s">
        <v>545</v>
      </c>
      <c r="B195" s="328" t="s">
        <v>555</v>
      </c>
      <c r="C195" s="328"/>
      <c r="D195" s="55">
        <v>64</v>
      </c>
      <c r="E195" s="55"/>
    </row>
    <row r="196" spans="1:5" ht="17.25" customHeight="1">
      <c r="A196" s="121" t="s">
        <v>530</v>
      </c>
      <c r="B196" s="328" t="s">
        <v>555</v>
      </c>
      <c r="C196" s="328"/>
      <c r="D196" s="55">
        <v>84</v>
      </c>
      <c r="E196" s="55"/>
    </row>
    <row r="197" spans="1:5" ht="17.25" customHeight="1">
      <c r="A197" s="121" t="s">
        <v>556</v>
      </c>
      <c r="B197" s="328" t="s">
        <v>555</v>
      </c>
      <c r="C197" s="328"/>
      <c r="D197" s="55">
        <v>158</v>
      </c>
      <c r="E197" s="55"/>
    </row>
    <row r="198" spans="1:5" ht="17.25" customHeight="1">
      <c r="A198" s="121" t="s">
        <v>548</v>
      </c>
      <c r="B198" s="328" t="s">
        <v>555</v>
      </c>
      <c r="C198" s="328"/>
      <c r="D198" s="55">
        <v>158</v>
      </c>
      <c r="E198" s="55"/>
    </row>
    <row r="199" spans="1:5" ht="17.25" customHeight="1">
      <c r="A199" s="121" t="s">
        <v>558</v>
      </c>
      <c r="B199" s="328" t="s">
        <v>555</v>
      </c>
      <c r="C199" s="328"/>
      <c r="D199" s="55">
        <v>151</v>
      </c>
      <c r="E199" s="55"/>
    </row>
    <row r="200" spans="1:5" ht="18">
      <c r="A200" s="4"/>
      <c r="B200" s="4"/>
      <c r="C200" s="4"/>
      <c r="D200" s="4"/>
      <c r="E200" s="4"/>
    </row>
    <row r="201" spans="1:5" ht="18">
      <c r="A201" s="4"/>
      <c r="B201" s="4"/>
      <c r="C201" s="4"/>
      <c r="D201" s="4"/>
      <c r="E201" s="4"/>
    </row>
    <row r="202" spans="1:5" ht="18">
      <c r="A202" s="4"/>
      <c r="B202" s="4"/>
      <c r="C202" s="4"/>
      <c r="D202" s="4"/>
      <c r="E202" s="4"/>
    </row>
    <row r="203" spans="1:5" ht="18">
      <c r="A203" s="4"/>
      <c r="B203" s="4"/>
      <c r="C203" s="4"/>
      <c r="D203" s="4"/>
      <c r="E203" s="4"/>
    </row>
    <row r="204" spans="1:5" ht="18">
      <c r="A204" s="4"/>
      <c r="B204" s="4"/>
      <c r="C204" s="4"/>
      <c r="D204" s="4"/>
      <c r="E204" s="4"/>
    </row>
    <row r="205" spans="1:5" ht="18">
      <c r="A205" s="4"/>
      <c r="B205" s="4"/>
      <c r="C205" s="4"/>
      <c r="D205" s="4"/>
      <c r="E205" s="4"/>
    </row>
    <row r="206" spans="1:5" ht="18">
      <c r="A206" s="4"/>
      <c r="B206" s="4"/>
      <c r="C206" s="4"/>
      <c r="D206" s="4"/>
      <c r="E206" s="4"/>
    </row>
    <row r="207" spans="1:5" ht="18">
      <c r="A207" s="4"/>
      <c r="B207" s="4"/>
      <c r="C207" s="4"/>
      <c r="D207" s="4"/>
      <c r="E207" s="4"/>
    </row>
    <row r="208" spans="1:5" ht="18">
      <c r="A208" s="4"/>
      <c r="B208" s="4"/>
      <c r="C208" s="4"/>
      <c r="D208" s="4"/>
      <c r="E208" s="4"/>
    </row>
    <row r="209" spans="1:5" ht="18">
      <c r="A209" s="4"/>
      <c r="B209" s="4"/>
      <c r="C209" s="4"/>
      <c r="D209" s="4"/>
      <c r="E209" s="4"/>
    </row>
    <row r="210" spans="1:5" ht="18">
      <c r="A210" s="4"/>
      <c r="B210" s="4"/>
      <c r="C210" s="4"/>
      <c r="D210" s="4"/>
      <c r="E210" s="4"/>
    </row>
    <row r="211" spans="1:5" ht="18">
      <c r="A211" s="4"/>
      <c r="B211" s="4"/>
      <c r="C211" s="4"/>
      <c r="D211" s="4"/>
      <c r="E211" s="4"/>
    </row>
    <row r="212" spans="1:5" ht="18">
      <c r="A212" s="4"/>
      <c r="B212" s="4"/>
      <c r="C212" s="4"/>
      <c r="D212" s="4"/>
      <c r="E212" s="4"/>
    </row>
    <row r="213" spans="1:5" ht="18">
      <c r="A213" s="4"/>
      <c r="B213" s="4"/>
      <c r="C213" s="4"/>
      <c r="D213" s="4"/>
      <c r="E213" s="4"/>
    </row>
    <row r="214" spans="1:5" ht="18">
      <c r="A214" s="4"/>
      <c r="B214" s="4"/>
      <c r="C214" s="4"/>
      <c r="D214" s="4"/>
      <c r="E214" s="4"/>
    </row>
    <row r="215" spans="1:5" ht="18">
      <c r="A215" s="4"/>
      <c r="B215" s="4"/>
      <c r="C215" s="4"/>
      <c r="D215" s="4"/>
      <c r="E215" s="4"/>
    </row>
    <row r="216" spans="1:5" ht="18">
      <c r="A216" s="4"/>
      <c r="B216" s="4"/>
      <c r="C216" s="4"/>
      <c r="D216" s="4"/>
      <c r="E216" s="4"/>
    </row>
    <row r="217" spans="1:5" ht="18">
      <c r="A217" s="4"/>
      <c r="B217" s="4"/>
      <c r="C217" s="4"/>
      <c r="D217" s="4"/>
      <c r="E217" s="4"/>
    </row>
    <row r="218" spans="1:5" ht="18">
      <c r="A218" s="4"/>
      <c r="B218" s="4"/>
      <c r="C218" s="4"/>
      <c r="D218" s="4"/>
      <c r="E218" s="4"/>
    </row>
    <row r="219" spans="1:5" ht="18">
      <c r="A219" s="4"/>
      <c r="B219" s="4"/>
      <c r="C219" s="4"/>
      <c r="D219" s="4"/>
      <c r="E219" s="4"/>
    </row>
    <row r="220" spans="1:5" ht="18">
      <c r="A220" s="4"/>
      <c r="B220" s="4"/>
      <c r="C220" s="4"/>
      <c r="D220" s="4"/>
      <c r="E220" s="4"/>
    </row>
    <row r="221" spans="1:5" ht="18">
      <c r="A221" s="4"/>
      <c r="B221" s="4"/>
      <c r="C221" s="4"/>
      <c r="D221" s="4"/>
      <c r="E221" s="4"/>
    </row>
    <row r="222" spans="1:5" ht="18">
      <c r="A222" s="4"/>
      <c r="B222" s="4"/>
      <c r="C222" s="4"/>
      <c r="D222" s="4"/>
      <c r="E222" s="4"/>
    </row>
    <row r="223" spans="1:5" ht="18">
      <c r="A223" s="4"/>
      <c r="B223" s="4"/>
      <c r="C223" s="4"/>
      <c r="D223" s="4"/>
      <c r="E223" s="4"/>
    </row>
    <row r="224" spans="1:5" ht="18">
      <c r="A224" s="4"/>
      <c r="B224" s="4"/>
      <c r="C224" s="4"/>
      <c r="D224" s="4"/>
      <c r="E224" s="4"/>
    </row>
    <row r="225" spans="1:5" ht="18">
      <c r="A225" s="4"/>
      <c r="B225" s="4"/>
      <c r="C225" s="4"/>
      <c r="D225" s="4"/>
      <c r="E225" s="4"/>
    </row>
    <row r="226" spans="1:5" ht="18">
      <c r="A226" s="4"/>
      <c r="B226" s="4"/>
      <c r="C226" s="4"/>
      <c r="D226" s="4"/>
      <c r="E226" s="4"/>
    </row>
    <row r="227" spans="1:5" ht="18">
      <c r="A227" s="4"/>
      <c r="B227" s="4"/>
      <c r="C227" s="4"/>
      <c r="D227" s="4"/>
      <c r="E227" s="4"/>
    </row>
  </sheetData>
  <sheetProtection selectLockedCells="1" selectUnlockedCells="1"/>
  <mergeCells count="194">
    <mergeCell ref="B198:C198"/>
    <mergeCell ref="B199:C199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7:C167"/>
    <mergeCell ref="B169:C169"/>
    <mergeCell ref="B170:C170"/>
    <mergeCell ref="B171:C171"/>
    <mergeCell ref="B172:C172"/>
    <mergeCell ref="B173:C173"/>
    <mergeCell ref="B161:C161"/>
    <mergeCell ref="B162:C162"/>
    <mergeCell ref="B163:C163"/>
    <mergeCell ref="B164:C164"/>
    <mergeCell ref="A165:D165"/>
    <mergeCell ref="A166:E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0:D130"/>
    <mergeCell ref="A131:E131"/>
    <mergeCell ref="B132:C132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A97:D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2:C62"/>
    <mergeCell ref="B63:C63"/>
    <mergeCell ref="A64:D64"/>
    <mergeCell ref="A65:E65"/>
    <mergeCell ref="B66:C66"/>
    <mergeCell ref="B68:C68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A54:D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A37:D37"/>
    <mergeCell ref="B26:C26"/>
    <mergeCell ref="B27:C27"/>
    <mergeCell ref="B28:C28"/>
    <mergeCell ref="B29:C29"/>
    <mergeCell ref="B30:C30"/>
    <mergeCell ref="B31:C31"/>
    <mergeCell ref="A20:D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D2"/>
    <mergeCell ref="A3:D3"/>
    <mergeCell ref="B4:C4"/>
    <mergeCell ref="B5:C5"/>
    <mergeCell ref="B6:C6"/>
    <mergeCell ref="B7:C7"/>
  </mergeCells>
  <hyperlinks>
    <hyperlink ref="E3" location="Меню!A2" display="возврат в главное меню"/>
    <hyperlink ref="E20" location="Меню!A2" display="возврат в главное меню"/>
    <hyperlink ref="E37" location="Меню!A2" display="возврат в главное меню"/>
    <hyperlink ref="E54" location="Меню!A2" display="возврат в главное меню"/>
    <hyperlink ref="E64" location="Меню!A2" display="возврат в главное меню"/>
    <hyperlink ref="E97" location="Меню!A2" display="возврат в главное меню"/>
    <hyperlink ref="E130" location="Меню!A2" display="возврат в главное меню"/>
    <hyperlink ref="E165" location="Меню!A2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zoomScale="84" zoomScaleNormal="84" zoomScaleSheetLayoutView="100" zoomScalePageLayoutView="0" workbookViewId="0" topLeftCell="A1">
      <selection activeCell="E11" sqref="E11"/>
    </sheetView>
  </sheetViews>
  <sheetFormatPr defaultColWidth="10.140625" defaultRowHeight="12.75"/>
  <cols>
    <col min="1" max="1" width="61.00390625" style="1" customWidth="1"/>
    <col min="2" max="2" width="21.421875" style="1" customWidth="1"/>
    <col min="3" max="3" width="31.8515625" style="1" customWidth="1"/>
    <col min="4" max="4" width="26.28125" style="1" customWidth="1"/>
    <col min="5" max="5" width="23.140625" style="1" customWidth="1"/>
    <col min="6" max="16384" width="10.140625" style="1" customWidth="1"/>
  </cols>
  <sheetData>
    <row r="1" spans="1:5" ht="14.25">
      <c r="A1" s="35"/>
      <c r="B1" s="35"/>
      <c r="C1" s="35"/>
      <c r="D1" s="36"/>
      <c r="E1" s="36"/>
    </row>
    <row r="2" spans="1:5" ht="53.25" customHeight="1">
      <c r="A2" s="351" t="s">
        <v>559</v>
      </c>
      <c r="B2" s="351"/>
      <c r="C2" s="351"/>
      <c r="D2" s="351"/>
      <c r="E2" s="40" t="s">
        <v>52</v>
      </c>
    </row>
    <row r="3" spans="1:5" ht="36">
      <c r="A3" s="148" t="s">
        <v>107</v>
      </c>
      <c r="B3" s="352" t="s">
        <v>48</v>
      </c>
      <c r="C3" s="352"/>
      <c r="D3" s="149" t="s">
        <v>281</v>
      </c>
      <c r="E3" s="150" t="s">
        <v>282</v>
      </c>
    </row>
    <row r="4" spans="1:5" ht="18" hidden="1">
      <c r="A4" s="151"/>
      <c r="B4" s="353"/>
      <c r="C4" s="353"/>
      <c r="D4" s="55"/>
      <c r="E4" s="55"/>
    </row>
    <row r="5" spans="1:5" ht="18" hidden="1">
      <c r="A5" s="151"/>
      <c r="B5" s="353"/>
      <c r="C5" s="353"/>
      <c r="D5" s="55"/>
      <c r="E5" s="55"/>
    </row>
    <row r="6" spans="1:5" ht="18" hidden="1">
      <c r="A6" s="151"/>
      <c r="B6" s="353"/>
      <c r="C6" s="353"/>
      <c r="D6" s="55"/>
      <c r="E6" s="55"/>
    </row>
    <row r="7" spans="1:5" ht="18" hidden="1">
      <c r="A7" s="151"/>
      <c r="B7" s="353"/>
      <c r="C7" s="353"/>
      <c r="D7" s="55"/>
      <c r="E7" s="55"/>
    </row>
    <row r="8" spans="1:5" ht="18">
      <c r="A8" s="151" t="s">
        <v>560</v>
      </c>
      <c r="B8" s="353" t="s">
        <v>561</v>
      </c>
      <c r="C8" s="353"/>
      <c r="D8" s="55">
        <v>9102</v>
      </c>
      <c r="E8" s="55"/>
    </row>
    <row r="9" spans="1:5" ht="18">
      <c r="A9" s="151" t="s">
        <v>562</v>
      </c>
      <c r="B9" s="353" t="s">
        <v>561</v>
      </c>
      <c r="C9" s="353"/>
      <c r="D9" s="55">
        <v>8050</v>
      </c>
      <c r="E9" s="55"/>
    </row>
    <row r="10" spans="1:5" ht="18">
      <c r="A10" s="151" t="s">
        <v>563</v>
      </c>
      <c r="B10" s="353" t="s">
        <v>561</v>
      </c>
      <c r="C10" s="353"/>
      <c r="D10" s="55">
        <v>9963</v>
      </c>
      <c r="E10" s="55"/>
    </row>
    <row r="11" spans="1:5" ht="36">
      <c r="A11" s="151" t="s">
        <v>564</v>
      </c>
      <c r="B11" s="354" t="s">
        <v>12</v>
      </c>
      <c r="C11" s="354"/>
      <c r="D11" s="55">
        <v>383</v>
      </c>
      <c r="E11" s="55"/>
    </row>
    <row r="12" spans="1:5" ht="36">
      <c r="A12" s="151" t="s">
        <v>565</v>
      </c>
      <c r="B12" s="354" t="s">
        <v>12</v>
      </c>
      <c r="C12" s="354"/>
      <c r="D12" s="55">
        <v>1275</v>
      </c>
      <c r="E12" s="55"/>
    </row>
    <row r="13" spans="1:5" ht="36">
      <c r="A13" s="151" t="s">
        <v>566</v>
      </c>
      <c r="B13" s="354" t="s">
        <v>12</v>
      </c>
      <c r="C13" s="354"/>
      <c r="D13" s="55">
        <v>3705</v>
      </c>
      <c r="E13" s="55"/>
    </row>
    <row r="14" spans="1:5" ht="18">
      <c r="A14" s="151" t="s">
        <v>567</v>
      </c>
      <c r="B14" s="353" t="s">
        <v>568</v>
      </c>
      <c r="C14" s="353"/>
      <c r="D14" s="55">
        <v>2037</v>
      </c>
      <c r="E14" s="55"/>
    </row>
    <row r="15" spans="1:5" ht="18">
      <c r="A15" s="151" t="s">
        <v>569</v>
      </c>
      <c r="B15" s="353" t="s">
        <v>568</v>
      </c>
      <c r="C15" s="353"/>
      <c r="D15" s="55">
        <v>5089</v>
      </c>
      <c r="E15" s="55"/>
    </row>
    <row r="16" spans="1:5" ht="18">
      <c r="A16" s="151" t="s">
        <v>570</v>
      </c>
      <c r="B16" s="353" t="s">
        <v>568</v>
      </c>
      <c r="C16" s="353"/>
      <c r="D16" s="55">
        <v>2870</v>
      </c>
      <c r="E16" s="55"/>
    </row>
    <row r="17" spans="1:5" ht="18">
      <c r="A17" s="151" t="s">
        <v>571</v>
      </c>
      <c r="B17" s="353" t="s">
        <v>568</v>
      </c>
      <c r="C17" s="353"/>
      <c r="D17" s="55">
        <v>3129</v>
      </c>
      <c r="E17" s="55"/>
    </row>
    <row r="18" spans="1:5" ht="18">
      <c r="A18" s="151" t="s">
        <v>572</v>
      </c>
      <c r="B18" s="353" t="s">
        <v>568</v>
      </c>
      <c r="C18" s="353"/>
      <c r="D18" s="55">
        <v>1400</v>
      </c>
      <c r="E18" s="55"/>
    </row>
    <row r="19" spans="1:5" ht="18">
      <c r="A19" s="151" t="s">
        <v>573</v>
      </c>
      <c r="B19" s="353" t="s">
        <v>568</v>
      </c>
      <c r="C19" s="353"/>
      <c r="D19" s="55">
        <v>416</v>
      </c>
      <c r="E19" s="55"/>
    </row>
    <row r="20" spans="1:5" ht="18">
      <c r="A20" s="151" t="s">
        <v>574</v>
      </c>
      <c r="B20" s="353" t="s">
        <v>568</v>
      </c>
      <c r="C20" s="353"/>
      <c r="D20" s="55">
        <v>656</v>
      </c>
      <c r="E20" s="55"/>
    </row>
    <row r="21" spans="1:5" ht="17.25" customHeight="1">
      <c r="A21" s="151" t="s">
        <v>575</v>
      </c>
      <c r="B21" s="355" t="s">
        <v>568</v>
      </c>
      <c r="C21" s="355"/>
      <c r="D21" s="55">
        <v>2681</v>
      </c>
      <c r="E21" s="55"/>
    </row>
    <row r="22" spans="1:5" ht="18">
      <c r="A22" s="151" t="s">
        <v>576</v>
      </c>
      <c r="B22" s="353" t="s">
        <v>568</v>
      </c>
      <c r="C22" s="353"/>
      <c r="D22" s="55">
        <v>1939</v>
      </c>
      <c r="E22" s="47"/>
    </row>
    <row r="23" spans="1:5" ht="40.5" customHeight="1">
      <c r="A23" s="356" t="s">
        <v>577</v>
      </c>
      <c r="B23" s="356"/>
      <c r="C23" s="356"/>
      <c r="D23" s="356"/>
      <c r="E23" s="40" t="s">
        <v>52</v>
      </c>
    </row>
    <row r="24" spans="1:5" ht="18">
      <c r="A24" s="152" t="s">
        <v>578</v>
      </c>
      <c r="B24" s="353" t="s">
        <v>579</v>
      </c>
      <c r="C24" s="353"/>
      <c r="D24" s="55">
        <v>2150</v>
      </c>
      <c r="E24" s="82"/>
    </row>
    <row r="25" spans="1:5" ht="54">
      <c r="A25" s="151" t="s">
        <v>580</v>
      </c>
      <c r="B25" s="353" t="s">
        <v>581</v>
      </c>
      <c r="C25" s="353"/>
      <c r="D25" s="55">
        <v>1450</v>
      </c>
      <c r="E25" s="55"/>
    </row>
    <row r="26" spans="1:5" ht="41.25" customHeight="1">
      <c r="A26" s="357" t="s">
        <v>582</v>
      </c>
      <c r="B26" s="357"/>
      <c r="C26" s="357"/>
      <c r="D26" s="357"/>
      <c r="E26" s="40" t="s">
        <v>52</v>
      </c>
    </row>
    <row r="27" spans="1:5" ht="36">
      <c r="A27" s="153" t="s">
        <v>107</v>
      </c>
      <c r="B27" s="358" t="s">
        <v>48</v>
      </c>
      <c r="C27" s="358"/>
      <c r="D27" s="154" t="s">
        <v>281</v>
      </c>
      <c r="E27" s="154" t="s">
        <v>282</v>
      </c>
    </row>
    <row r="28" spans="1:5" ht="36">
      <c r="A28" s="151" t="s">
        <v>583</v>
      </c>
      <c r="B28" s="353" t="s">
        <v>584</v>
      </c>
      <c r="C28" s="353"/>
      <c r="D28" s="55">
        <v>1422</v>
      </c>
      <c r="E28" s="55">
        <v>1343</v>
      </c>
    </row>
    <row r="29" spans="1:5" ht="36">
      <c r="A29" s="151" t="s">
        <v>585</v>
      </c>
      <c r="B29" s="353" t="s">
        <v>586</v>
      </c>
      <c r="C29" s="353"/>
      <c r="D29" s="55">
        <v>728</v>
      </c>
      <c r="E29" s="55">
        <v>688</v>
      </c>
    </row>
    <row r="30" spans="1:5" ht="36">
      <c r="A30" s="151" t="s">
        <v>587</v>
      </c>
      <c r="B30" s="353" t="s">
        <v>588</v>
      </c>
      <c r="C30" s="353"/>
      <c r="D30" s="109">
        <v>832</v>
      </c>
      <c r="E30" s="155">
        <v>768</v>
      </c>
    </row>
    <row r="31" spans="1:5" ht="37.5" customHeight="1">
      <c r="A31" s="359" t="s">
        <v>589</v>
      </c>
      <c r="B31" s="359"/>
      <c r="C31" s="359"/>
      <c r="D31" s="359"/>
      <c r="E31" s="156" t="s">
        <v>52</v>
      </c>
    </row>
    <row r="32" spans="1:5" ht="36">
      <c r="A32" s="157" t="s">
        <v>107</v>
      </c>
      <c r="B32" s="360" t="s">
        <v>48</v>
      </c>
      <c r="C32" s="360"/>
      <c r="D32" s="158" t="s">
        <v>281</v>
      </c>
      <c r="E32" s="159" t="s">
        <v>282</v>
      </c>
    </row>
    <row r="33" spans="1:5" ht="17.25" customHeight="1">
      <c r="A33" s="151" t="s">
        <v>590</v>
      </c>
      <c r="B33" s="361" t="s">
        <v>591</v>
      </c>
      <c r="C33" s="361"/>
      <c r="D33" s="55">
        <v>625</v>
      </c>
      <c r="E33" s="55">
        <v>575</v>
      </c>
    </row>
    <row r="34" spans="1:5" ht="18">
      <c r="A34" s="151" t="s">
        <v>592</v>
      </c>
      <c r="B34" s="353" t="s">
        <v>591</v>
      </c>
      <c r="C34" s="353"/>
      <c r="D34" s="49">
        <v>815</v>
      </c>
      <c r="E34" s="49">
        <v>750</v>
      </c>
    </row>
    <row r="35" spans="1:5" ht="18">
      <c r="A35" s="4"/>
      <c r="B35" s="4"/>
      <c r="C35" s="4"/>
      <c r="D35" s="4"/>
      <c r="E35" s="4"/>
    </row>
    <row r="36" spans="1:5" ht="18">
      <c r="A36" s="4"/>
      <c r="B36" s="4"/>
      <c r="C36" s="4"/>
      <c r="D36" s="4"/>
      <c r="E36" s="4"/>
    </row>
    <row r="37" spans="1:5" ht="18">
      <c r="A37" s="4"/>
      <c r="B37" s="4"/>
      <c r="C37" s="4"/>
      <c r="D37" s="4"/>
      <c r="E37" s="4"/>
    </row>
    <row r="38" spans="1:5" ht="18">
      <c r="A38" s="4"/>
      <c r="B38" s="4"/>
      <c r="C38" s="4"/>
      <c r="D38" s="4"/>
      <c r="E38" s="4"/>
    </row>
    <row r="39" spans="1:5" ht="18">
      <c r="A39" s="4"/>
      <c r="B39" s="4"/>
      <c r="C39" s="4"/>
      <c r="D39" s="4"/>
      <c r="E39" s="4"/>
    </row>
    <row r="40" spans="1:5" ht="18">
      <c r="A40" s="4"/>
      <c r="B40" s="4"/>
      <c r="C40" s="4"/>
      <c r="D40" s="4"/>
      <c r="E40" s="4"/>
    </row>
    <row r="41" spans="1:5" ht="18">
      <c r="A41" s="4"/>
      <c r="B41" s="4"/>
      <c r="C41" s="4"/>
      <c r="D41" s="4"/>
      <c r="E41" s="4"/>
    </row>
    <row r="42" spans="1:5" ht="18">
      <c r="A42" s="4"/>
      <c r="B42" s="4"/>
      <c r="C42" s="4"/>
      <c r="D42" s="4"/>
      <c r="E42" s="4"/>
    </row>
    <row r="43" spans="1:5" ht="18">
      <c r="A43" s="4"/>
      <c r="B43" s="4"/>
      <c r="C43" s="4"/>
      <c r="D43" s="4"/>
      <c r="E43" s="4"/>
    </row>
    <row r="44" spans="1:5" ht="18">
      <c r="A44" s="4"/>
      <c r="B44" s="4"/>
      <c r="C44" s="4"/>
      <c r="D44" s="4"/>
      <c r="E44" s="4"/>
    </row>
    <row r="45" spans="1:5" ht="18">
      <c r="A45" s="4"/>
      <c r="B45" s="4"/>
      <c r="C45" s="4"/>
      <c r="D45" s="4"/>
      <c r="E45" s="4"/>
    </row>
    <row r="46" spans="1:5" ht="18">
      <c r="A46" s="4"/>
      <c r="B46" s="4"/>
      <c r="C46" s="4"/>
      <c r="D46" s="4"/>
      <c r="E46" s="4"/>
    </row>
    <row r="47" spans="1:5" ht="18">
      <c r="A47" s="4"/>
      <c r="B47" s="4"/>
      <c r="C47" s="4"/>
      <c r="D47" s="4"/>
      <c r="E47" s="4"/>
    </row>
    <row r="48" spans="1:5" ht="18">
      <c r="A48" s="4"/>
      <c r="B48" s="4"/>
      <c r="C48" s="4"/>
      <c r="D48" s="4"/>
      <c r="E48" s="4"/>
    </row>
    <row r="49" spans="1:5" ht="18">
      <c r="A49" s="4"/>
      <c r="B49" s="4"/>
      <c r="C49" s="4"/>
      <c r="D49" s="4"/>
      <c r="E49" s="4"/>
    </row>
    <row r="50" spans="1:5" ht="18">
      <c r="A50" s="4"/>
      <c r="B50" s="4"/>
      <c r="C50" s="4"/>
      <c r="D50" s="4"/>
      <c r="E50" s="4"/>
    </row>
    <row r="51" spans="1:5" ht="18">
      <c r="A51" s="4"/>
      <c r="B51" s="4"/>
      <c r="C51" s="4"/>
      <c r="D51" s="4"/>
      <c r="E51" s="4"/>
    </row>
    <row r="52" spans="1:5" ht="18">
      <c r="A52" s="4"/>
      <c r="B52" s="4"/>
      <c r="C52" s="4"/>
      <c r="D52" s="4"/>
      <c r="E52" s="4"/>
    </row>
    <row r="53" spans="1:5" ht="18">
      <c r="A53" s="4"/>
      <c r="B53" s="4"/>
      <c r="C53" s="4"/>
      <c r="D53" s="4"/>
      <c r="E53" s="4"/>
    </row>
    <row r="54" spans="1:5" ht="18">
      <c r="A54" s="4"/>
      <c r="B54" s="4"/>
      <c r="C54" s="4"/>
      <c r="D54" s="4"/>
      <c r="E54" s="4"/>
    </row>
    <row r="55" spans="1:5" ht="18">
      <c r="A55" s="4"/>
      <c r="B55" s="4"/>
      <c r="C55" s="4"/>
      <c r="D55" s="4"/>
      <c r="E55" s="4"/>
    </row>
    <row r="56" spans="1:5" ht="18">
      <c r="A56" s="4"/>
      <c r="B56" s="4"/>
      <c r="C56" s="4"/>
      <c r="D56" s="4"/>
      <c r="E56" s="4"/>
    </row>
    <row r="57" spans="1:5" ht="18">
      <c r="A57" s="4"/>
      <c r="B57" s="4"/>
      <c r="C57" s="4"/>
      <c r="D57" s="4"/>
      <c r="E57" s="4"/>
    </row>
    <row r="58" spans="1:5" ht="18">
      <c r="A58" s="4"/>
      <c r="B58" s="4"/>
      <c r="C58" s="4"/>
      <c r="D58" s="4"/>
      <c r="E58" s="4"/>
    </row>
    <row r="59" spans="1:5" ht="18">
      <c r="A59" s="4"/>
      <c r="B59" s="4"/>
      <c r="C59" s="4"/>
      <c r="D59" s="4"/>
      <c r="E59" s="4"/>
    </row>
    <row r="60" spans="1:5" ht="18">
      <c r="A60" s="4"/>
      <c r="B60" s="4"/>
      <c r="C60" s="4"/>
      <c r="D60" s="4"/>
      <c r="E60" s="4"/>
    </row>
    <row r="61" spans="1:5" ht="18">
      <c r="A61" s="4"/>
      <c r="B61" s="4"/>
      <c r="C61" s="4"/>
      <c r="D61" s="4"/>
      <c r="E61" s="4"/>
    </row>
    <row r="62" spans="1:5" ht="18">
      <c r="A62" s="4"/>
      <c r="B62" s="4"/>
      <c r="C62" s="4"/>
      <c r="D62" s="4"/>
      <c r="E62" s="4"/>
    </row>
    <row r="63" spans="1:5" ht="18">
      <c r="A63" s="4"/>
      <c r="B63" s="4"/>
      <c r="C63" s="4"/>
      <c r="D63" s="4"/>
      <c r="E63" s="4"/>
    </row>
    <row r="64" spans="1:5" ht="18">
      <c r="A64" s="4"/>
      <c r="B64" s="4"/>
      <c r="C64" s="4"/>
      <c r="D64" s="4"/>
      <c r="E64" s="4"/>
    </row>
    <row r="65" spans="1:5" ht="18">
      <c r="A65" s="4"/>
      <c r="B65" s="4"/>
      <c r="C65" s="4"/>
      <c r="D65" s="4"/>
      <c r="E65" s="4"/>
    </row>
    <row r="66" spans="1:5" ht="18">
      <c r="A66" s="4"/>
      <c r="B66" s="4"/>
      <c r="C66" s="4"/>
      <c r="D66" s="4"/>
      <c r="E66" s="4"/>
    </row>
    <row r="67" spans="1:5" ht="18">
      <c r="A67" s="4"/>
      <c r="B67" s="4"/>
      <c r="C67" s="4"/>
      <c r="D67" s="4"/>
      <c r="E67" s="4"/>
    </row>
  </sheetData>
  <sheetProtection selectLockedCells="1" selectUnlockedCells="1"/>
  <mergeCells count="33">
    <mergeCell ref="B32:C32"/>
    <mergeCell ref="B33:C33"/>
    <mergeCell ref="B34:C34"/>
    <mergeCell ref="A26:D26"/>
    <mergeCell ref="B27:C27"/>
    <mergeCell ref="B28:C28"/>
    <mergeCell ref="B29:C29"/>
    <mergeCell ref="B30:C30"/>
    <mergeCell ref="A31:D31"/>
    <mergeCell ref="B20:C20"/>
    <mergeCell ref="B21:C21"/>
    <mergeCell ref="B22:C22"/>
    <mergeCell ref="A23:D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D2"/>
    <mergeCell ref="B3:C3"/>
    <mergeCell ref="B4:C4"/>
    <mergeCell ref="B5:C5"/>
    <mergeCell ref="B6:C6"/>
    <mergeCell ref="B7:C7"/>
  </mergeCells>
  <hyperlinks>
    <hyperlink ref="E2" location="Меню!A2" display="возврат в главное меню"/>
    <hyperlink ref="E23" location="Меню!A2" display="возврат в главное меню"/>
    <hyperlink ref="E26" location="Меню!A2" display="возврат в главное меню"/>
    <hyperlink ref="E31" location="Меню!A2" display="возврат в главное меню"/>
  </hyperlinks>
  <printOptions/>
  <pageMargins left="0.7" right="0.7" top="0.75" bottom="0.75" header="0.5118055555555555" footer="0.5118055555555555"/>
  <pageSetup horizontalDpi="300" verticalDpi="300" orientation="portrait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"/>
  <sheetViews>
    <sheetView zoomScale="84" zoomScaleNormal="84" zoomScaleSheetLayoutView="100" zoomScalePageLayoutView="0" workbookViewId="0" topLeftCell="A22">
      <selection activeCell="D38" sqref="D38"/>
    </sheetView>
  </sheetViews>
  <sheetFormatPr defaultColWidth="10.140625" defaultRowHeight="12.75"/>
  <cols>
    <col min="1" max="1" width="3.00390625" style="1" customWidth="1"/>
    <col min="2" max="2" width="13.8515625" style="1" customWidth="1"/>
    <col min="3" max="3" width="2.7109375" style="1" customWidth="1"/>
    <col min="4" max="4" width="14.140625" style="1" customWidth="1"/>
    <col min="5" max="5" width="11.00390625" style="1" customWidth="1"/>
    <col min="6" max="6" width="14.57421875" style="1" customWidth="1"/>
    <col min="7" max="7" width="11.00390625" style="1" customWidth="1"/>
    <col min="8" max="8" width="11.28125" style="1" customWidth="1"/>
    <col min="9" max="9" width="12.8515625" style="1" customWidth="1"/>
    <col min="10" max="10" width="12.28125" style="1" customWidth="1"/>
    <col min="11" max="11" width="12.00390625" style="1" customWidth="1"/>
    <col min="12" max="12" width="14.7109375" style="1" customWidth="1"/>
    <col min="13" max="13" width="16.8515625" style="1" customWidth="1"/>
    <col min="14" max="14" width="16.7109375" style="1" customWidth="1"/>
    <col min="15" max="15" width="17.421875" style="1" customWidth="1"/>
    <col min="16" max="18" width="16.421875" style="1" customWidth="1"/>
    <col min="19" max="19" width="17.421875" style="1" customWidth="1"/>
    <col min="20" max="20" width="18.00390625" style="1" customWidth="1"/>
    <col min="21" max="21" width="23.28125" style="1" customWidth="1"/>
    <col min="22" max="22" width="24.28125" style="1" customWidth="1"/>
    <col min="23" max="16384" width="10.140625" style="1" customWidth="1"/>
  </cols>
  <sheetData>
    <row r="1" spans="1:25" ht="48.75" customHeight="1">
      <c r="A1" s="362" t="s">
        <v>593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160"/>
      <c r="M1" s="160"/>
      <c r="N1" s="160"/>
      <c r="O1" s="362" t="s">
        <v>594</v>
      </c>
      <c r="P1" s="362"/>
      <c r="Q1" s="362"/>
      <c r="R1" s="362"/>
      <c r="S1" s="362"/>
      <c r="T1" s="362"/>
      <c r="U1" s="362"/>
      <c r="V1" s="362"/>
      <c r="W1" s="363" t="s">
        <v>52</v>
      </c>
      <c r="X1" s="363"/>
      <c r="Y1" s="363"/>
    </row>
    <row r="2" spans="1:24" ht="25.5">
      <c r="A2" s="364" t="s">
        <v>28</v>
      </c>
      <c r="B2" s="364"/>
      <c r="C2" s="364"/>
      <c r="D2" s="364"/>
      <c r="E2" s="364"/>
      <c r="F2" s="364"/>
      <c r="G2" s="364"/>
      <c r="H2" s="161"/>
      <c r="I2" s="161"/>
      <c r="J2" s="161"/>
      <c r="K2" s="161"/>
      <c r="L2" s="162"/>
      <c r="M2" s="162"/>
      <c r="N2" s="162"/>
      <c r="O2" s="364" t="s">
        <v>28</v>
      </c>
      <c r="P2" s="364"/>
      <c r="Q2" s="364"/>
      <c r="R2" s="364"/>
      <c r="S2" s="364"/>
      <c r="T2" s="364"/>
      <c r="U2" s="364"/>
      <c r="V2" s="364"/>
      <c r="W2" s="163"/>
      <c r="X2" s="164"/>
    </row>
    <row r="3" spans="2:16" ht="28.5" customHeight="1">
      <c r="B3" s="365" t="s">
        <v>595</v>
      </c>
      <c r="C3" s="331"/>
      <c r="D3" s="366" t="s">
        <v>596</v>
      </c>
      <c r="E3" s="366"/>
      <c r="F3" s="165"/>
      <c r="G3" s="165"/>
      <c r="H3" s="162"/>
      <c r="I3" s="367" t="s">
        <v>597</v>
      </c>
      <c r="J3" s="367" t="s">
        <v>598</v>
      </c>
      <c r="K3" s="367" t="s">
        <v>599</v>
      </c>
      <c r="L3" s="367" t="s">
        <v>600</v>
      </c>
      <c r="M3" s="368"/>
      <c r="N3" s="368"/>
      <c r="O3" s="164"/>
      <c r="P3" s="166"/>
    </row>
    <row r="4" spans="2:16" ht="27" customHeight="1">
      <c r="B4" s="365"/>
      <c r="C4" s="331"/>
      <c r="D4" s="369" t="s">
        <v>601</v>
      </c>
      <c r="E4" s="369" t="s">
        <v>602</v>
      </c>
      <c r="F4" s="167" t="s">
        <v>603</v>
      </c>
      <c r="G4" s="167" t="s">
        <v>604</v>
      </c>
      <c r="H4" s="162"/>
      <c r="I4" s="367"/>
      <c r="J4" s="367"/>
      <c r="K4" s="367"/>
      <c r="L4" s="367"/>
      <c r="M4" s="368"/>
      <c r="N4" s="368"/>
      <c r="O4" s="166"/>
      <c r="P4" s="166"/>
    </row>
    <row r="5" spans="2:16" ht="17.25" customHeight="1">
      <c r="B5" s="365"/>
      <c r="C5" s="331"/>
      <c r="D5" s="369"/>
      <c r="E5" s="369"/>
      <c r="F5" s="167" t="s">
        <v>605</v>
      </c>
      <c r="G5" s="167" t="s">
        <v>605</v>
      </c>
      <c r="H5" s="162"/>
      <c r="I5" s="367"/>
      <c r="J5" s="367"/>
      <c r="K5" s="367"/>
      <c r="L5" s="367"/>
      <c r="M5" s="368"/>
      <c r="N5" s="368"/>
      <c r="O5" s="166"/>
      <c r="P5" s="168"/>
    </row>
    <row r="6" spans="2:16" ht="18" customHeight="1">
      <c r="B6" s="365"/>
      <c r="C6" s="331"/>
      <c r="D6" s="169" t="s">
        <v>606</v>
      </c>
      <c r="E6" s="169" t="s">
        <v>607</v>
      </c>
      <c r="F6" s="169" t="s">
        <v>608</v>
      </c>
      <c r="G6" s="169" t="s">
        <v>609</v>
      </c>
      <c r="H6" s="162"/>
      <c r="I6" s="169" t="s">
        <v>610</v>
      </c>
      <c r="J6" s="169" t="s">
        <v>611</v>
      </c>
      <c r="K6" s="169" t="s">
        <v>612</v>
      </c>
      <c r="L6" s="169" t="s">
        <v>613</v>
      </c>
      <c r="M6" s="170"/>
      <c r="N6" s="170"/>
      <c r="O6" s="168"/>
      <c r="P6" s="171"/>
    </row>
    <row r="7" spans="2:16" ht="6.75" customHeight="1">
      <c r="B7" s="123"/>
      <c r="C7" s="331"/>
      <c r="D7" s="123"/>
      <c r="H7" s="162"/>
      <c r="I7" s="172"/>
      <c r="J7" s="172"/>
      <c r="K7" s="172"/>
      <c r="L7" s="172"/>
      <c r="M7" s="173"/>
      <c r="N7" s="173"/>
      <c r="O7" s="171"/>
      <c r="P7" s="174"/>
    </row>
    <row r="8" spans="2:16" ht="21.75" customHeight="1">
      <c r="B8" s="175" t="s">
        <v>614</v>
      </c>
      <c r="C8" s="331"/>
      <c r="D8" s="176">
        <f>13750-(13750*15%)</f>
        <v>11687.5</v>
      </c>
      <c r="E8" s="176">
        <f>13750-(13750*15%)</f>
        <v>11687.5</v>
      </c>
      <c r="F8" s="176">
        <f>16450-(16450*15%)</f>
        <v>13982.5</v>
      </c>
      <c r="G8" s="176">
        <f>16450-(16450*15%)</f>
        <v>13982.5</v>
      </c>
      <c r="H8" s="162"/>
      <c r="I8" s="177">
        <f>21400-(21400*15%)</f>
        <v>18190</v>
      </c>
      <c r="J8" s="178" t="s">
        <v>615</v>
      </c>
      <c r="K8" s="177">
        <f>31100-(31100*15%)</f>
        <v>26435</v>
      </c>
      <c r="L8" s="177">
        <f>40500-(40500*15%)</f>
        <v>34425</v>
      </c>
      <c r="M8" s="179"/>
      <c r="N8" s="179"/>
      <c r="O8" s="174"/>
      <c r="P8" s="174"/>
    </row>
    <row r="9" spans="2:16" ht="21.75" customHeight="1">
      <c r="B9" s="175" t="s">
        <v>616</v>
      </c>
      <c r="C9" s="331"/>
      <c r="D9" s="180">
        <f>15750-(15750*15%)</f>
        <v>13387.5</v>
      </c>
      <c r="E9" s="180">
        <f>15750-(15750*15%)</f>
        <v>13387.5</v>
      </c>
      <c r="F9" s="177">
        <f>18900-(18900*15%)</f>
        <v>16065</v>
      </c>
      <c r="G9" s="177">
        <f>18900-(18900*15%)</f>
        <v>16065</v>
      </c>
      <c r="H9" s="162"/>
      <c r="I9" s="176">
        <f>24550-(24550*15%)</f>
        <v>20867.5</v>
      </c>
      <c r="J9" s="178" t="s">
        <v>615</v>
      </c>
      <c r="K9" s="176">
        <f>35750-(35750*15%)</f>
        <v>30387.5</v>
      </c>
      <c r="L9" s="176">
        <f>43150-(43150*15%)</f>
        <v>36677.5</v>
      </c>
      <c r="M9" s="179"/>
      <c r="N9" s="179"/>
      <c r="O9" s="174"/>
      <c r="P9" s="174"/>
    </row>
    <row r="10" spans="2:16" ht="21.75" customHeight="1">
      <c r="B10" s="175" t="s">
        <v>617</v>
      </c>
      <c r="C10" s="331"/>
      <c r="D10" s="178">
        <f>16700-(16700*15%)</f>
        <v>14195</v>
      </c>
      <c r="E10" s="178">
        <f>16700-(16700*15%)</f>
        <v>14195</v>
      </c>
      <c r="F10" s="176">
        <f>20050-(20050*15%)</f>
        <v>17042.5</v>
      </c>
      <c r="G10" s="176">
        <f>20050-(20050*15%)</f>
        <v>17042.5</v>
      </c>
      <c r="H10" s="162"/>
      <c r="I10" s="181">
        <f>26000-(26000*15%)</f>
        <v>22100</v>
      </c>
      <c r="J10" s="178" t="s">
        <v>615</v>
      </c>
      <c r="K10" s="176">
        <f>37850-(37850*15%)</f>
        <v>32172.5</v>
      </c>
      <c r="L10" s="176">
        <f>47950-(47950*15%)</f>
        <v>40757.5</v>
      </c>
      <c r="M10" s="179"/>
      <c r="N10" s="179"/>
      <c r="O10" s="174"/>
      <c r="P10" s="174"/>
    </row>
    <row r="11" spans="2:16" ht="21.75" customHeight="1">
      <c r="B11" s="175" t="s">
        <v>618</v>
      </c>
      <c r="C11" s="331"/>
      <c r="D11" s="180">
        <f>17450-(17450*15%)</f>
        <v>14832.5</v>
      </c>
      <c r="E11" s="180">
        <f>17450-(17450*15%)</f>
        <v>14832.5</v>
      </c>
      <c r="F11" s="178">
        <f>20900-(20900*15%)</f>
        <v>17765</v>
      </c>
      <c r="G11" s="178">
        <f>20900-(20900*15%)</f>
        <v>17765</v>
      </c>
      <c r="H11" s="162"/>
      <c r="I11" s="176">
        <f>27150-(27150*15%)</f>
        <v>23077.5</v>
      </c>
      <c r="J11" s="176">
        <f>27150-(27150*15%)</f>
        <v>23077.5</v>
      </c>
      <c r="K11" s="176">
        <f>39550-(39550*15%)</f>
        <v>33617.5</v>
      </c>
      <c r="L11" s="177">
        <f>50100-(50100*15%)</f>
        <v>42585</v>
      </c>
      <c r="M11" s="179"/>
      <c r="N11" s="179"/>
      <c r="O11" s="174"/>
      <c r="P11" s="174"/>
    </row>
    <row r="12" spans="2:16" ht="21.75" customHeight="1">
      <c r="B12" s="175" t="s">
        <v>619</v>
      </c>
      <c r="C12" s="331"/>
      <c r="D12" s="180">
        <f>17450-(17450*15%)</f>
        <v>14832.5</v>
      </c>
      <c r="E12" s="180">
        <f>17450-(17450*15%)</f>
        <v>14832.5</v>
      </c>
      <c r="F12" s="178">
        <f>20900-(20900*15%)</f>
        <v>17765</v>
      </c>
      <c r="G12" s="178">
        <f>20900-(20900*15%)</f>
        <v>17765</v>
      </c>
      <c r="H12" s="162"/>
      <c r="I12" s="176">
        <f>27150-(27150*15%)</f>
        <v>23077.5</v>
      </c>
      <c r="J12" s="176">
        <f>27150-(27150*15%)</f>
        <v>23077.5</v>
      </c>
      <c r="K12" s="176">
        <f>39550-(39550*15%)</f>
        <v>33617.5</v>
      </c>
      <c r="L12" s="177">
        <f>49000-(49000*15%)</f>
        <v>41650</v>
      </c>
      <c r="M12" s="179"/>
      <c r="N12" s="179"/>
      <c r="O12" s="174"/>
      <c r="P12" s="174"/>
    </row>
    <row r="13" spans="2:16" ht="21.75" customHeight="1">
      <c r="B13" s="175" t="s">
        <v>620</v>
      </c>
      <c r="C13" s="331"/>
      <c r="D13" s="180">
        <f>18550-(18550*15%)</f>
        <v>15767.5</v>
      </c>
      <c r="E13" s="180">
        <f>18550-(18550*15%)</f>
        <v>15767.5</v>
      </c>
      <c r="F13" s="176">
        <f>22250-(22250*15%)</f>
        <v>18912.5</v>
      </c>
      <c r="G13" s="176">
        <f>22250-(22250*15%)</f>
        <v>18912.5</v>
      </c>
      <c r="H13" s="162"/>
      <c r="I13" s="177">
        <f>28900-(28900*15%)</f>
        <v>24565</v>
      </c>
      <c r="J13" s="177">
        <f>28900-(28900*15%)</f>
        <v>24565</v>
      </c>
      <c r="K13" s="176">
        <f>42050-(42050*15%)</f>
        <v>35742.5</v>
      </c>
      <c r="L13" s="177">
        <f>53300-(53300*15%)</f>
        <v>45305</v>
      </c>
      <c r="M13" s="179"/>
      <c r="N13" s="179"/>
      <c r="O13" s="174"/>
      <c r="P13" s="174"/>
    </row>
    <row r="14" spans="2:16" ht="21.75" customHeight="1">
      <c r="B14" s="175" t="s">
        <v>621</v>
      </c>
      <c r="C14" s="331"/>
      <c r="D14" s="178">
        <f>20200-(20200*15%)</f>
        <v>17170</v>
      </c>
      <c r="E14" s="178">
        <f>20200-(20200*15%)</f>
        <v>17170</v>
      </c>
      <c r="F14" s="176">
        <f>24250-(24250*15%)</f>
        <v>20612.5</v>
      </c>
      <c r="G14" s="176">
        <f>24250-(24250*15%)</f>
        <v>20612.5</v>
      </c>
      <c r="H14" s="162"/>
      <c r="I14" s="177">
        <f>31500-(31500*15%)</f>
        <v>26775</v>
      </c>
      <c r="J14" s="177">
        <f>31500-(31500*15%)</f>
        <v>26775</v>
      </c>
      <c r="K14" s="176">
        <f>45850-(45850*15%)</f>
        <v>38972.5</v>
      </c>
      <c r="L14" s="177">
        <f>57000-(57000*15%)</f>
        <v>48450</v>
      </c>
      <c r="M14" s="179"/>
      <c r="N14" s="179"/>
      <c r="O14" s="174"/>
      <c r="P14" s="174"/>
    </row>
    <row r="15" spans="2:16" ht="21.75" customHeight="1">
      <c r="B15" s="175" t="s">
        <v>622</v>
      </c>
      <c r="C15" s="331"/>
      <c r="D15" s="178" t="s">
        <v>615</v>
      </c>
      <c r="E15" s="178" t="s">
        <v>615</v>
      </c>
      <c r="F15" s="180">
        <f>27600-(27600*15%)</f>
        <v>23460</v>
      </c>
      <c r="G15" s="180">
        <f>27600-(27600*15%)</f>
        <v>23460</v>
      </c>
      <c r="H15" s="162"/>
      <c r="I15" s="177">
        <f>35850-(35800*15%)</f>
        <v>30480</v>
      </c>
      <c r="J15" s="177">
        <f>35850-(35800*15%)</f>
        <v>30480</v>
      </c>
      <c r="K15" s="176">
        <f>52150-(52150*15%)</f>
        <v>44327.5</v>
      </c>
      <c r="L15" s="176">
        <f>66050-(66050*15%)</f>
        <v>56142.5</v>
      </c>
      <c r="M15" s="179"/>
      <c r="N15" s="179"/>
      <c r="O15" s="174"/>
      <c r="P15" s="174"/>
    </row>
    <row r="16" spans="2:16" ht="21.75" customHeight="1">
      <c r="B16" s="175" t="s">
        <v>623</v>
      </c>
      <c r="C16" s="331"/>
      <c r="D16" s="176">
        <f>21700-(21170*15%)</f>
        <v>18524.5</v>
      </c>
      <c r="E16" s="176">
        <f>21700-(21170*15%)</f>
        <v>18524.5</v>
      </c>
      <c r="F16" s="176">
        <f>26050-(26050*15%)</f>
        <v>22142.5</v>
      </c>
      <c r="G16" s="176">
        <f>26050-(26050*15%)</f>
        <v>22142.5</v>
      </c>
      <c r="H16" s="162"/>
      <c r="I16" s="177">
        <f>33800-(33800*15%)</f>
        <v>28730</v>
      </c>
      <c r="J16" s="178" t="s">
        <v>615</v>
      </c>
      <c r="K16" s="177">
        <f>49200-(49200*15%)</f>
        <v>41820</v>
      </c>
      <c r="L16" s="176">
        <f>62350-(62350*15%)</f>
        <v>52997.5</v>
      </c>
      <c r="M16" s="179"/>
      <c r="N16" s="179"/>
      <c r="O16" s="174"/>
      <c r="P16" s="174"/>
    </row>
    <row r="17" spans="2:16" ht="21.75" customHeight="1">
      <c r="B17" s="175" t="s">
        <v>624</v>
      </c>
      <c r="C17" s="331"/>
      <c r="D17" s="178">
        <f>23200-(23200*15%)</f>
        <v>19720</v>
      </c>
      <c r="E17" s="178" t="s">
        <v>615</v>
      </c>
      <c r="F17" s="180">
        <f>27850-(27850*15%)</f>
        <v>23672.5</v>
      </c>
      <c r="G17" s="180">
        <f>27850-(27850*15%)</f>
        <v>23672.5</v>
      </c>
      <c r="H17" s="162"/>
      <c r="I17" s="176">
        <f>36150-(36150*15%)</f>
        <v>30727.5</v>
      </c>
      <c r="J17" s="176">
        <f>36150-(36150*15%)</f>
        <v>30727.5</v>
      </c>
      <c r="K17" s="177">
        <f>52600-(52600*15%)</f>
        <v>44710</v>
      </c>
      <c r="L17" s="177">
        <f>66600-(66600*15%)</f>
        <v>56610</v>
      </c>
      <c r="M17" s="179"/>
      <c r="N17" s="179"/>
      <c r="O17" s="174"/>
      <c r="P17" s="174"/>
    </row>
    <row r="18" spans="2:16" ht="21.75" customHeight="1">
      <c r="B18" s="175" t="s">
        <v>625</v>
      </c>
      <c r="C18" s="331"/>
      <c r="D18" s="178">
        <f>22800-(22800*15%)</f>
        <v>19380</v>
      </c>
      <c r="E18" s="178">
        <f>22800-(22800*15%)</f>
        <v>19380</v>
      </c>
      <c r="F18" s="177">
        <f>27400-(27400*15%)</f>
        <v>23290</v>
      </c>
      <c r="G18" s="177">
        <f>27400-(27400*15%)</f>
        <v>23290</v>
      </c>
      <c r="H18" s="162"/>
      <c r="I18" s="177">
        <f>35500-(35500*15%)</f>
        <v>30175</v>
      </c>
      <c r="J18" s="178" t="s">
        <v>615</v>
      </c>
      <c r="K18" s="176">
        <f>51750-(51750*15%)</f>
        <v>43987.5</v>
      </c>
      <c r="L18" s="176">
        <f>65550-(65550*15%)</f>
        <v>55717.5</v>
      </c>
      <c r="M18" s="179"/>
      <c r="N18" s="179"/>
      <c r="O18" s="174"/>
      <c r="P18" s="174"/>
    </row>
    <row r="19" spans="2:15" ht="21.75" customHeight="1">
      <c r="B19" s="175" t="s">
        <v>626</v>
      </c>
      <c r="C19" s="331"/>
      <c r="D19" s="178">
        <f>25400-(25400*15%)</f>
        <v>21590</v>
      </c>
      <c r="E19" s="178" t="s">
        <v>615</v>
      </c>
      <c r="F19" s="178">
        <f>30500-(30500*15%)</f>
        <v>25925</v>
      </c>
      <c r="G19" s="178">
        <f>30500-(30500*15%)</f>
        <v>25925</v>
      </c>
      <c r="H19" s="162"/>
      <c r="I19" s="176">
        <f>39550-(39550*15%)</f>
        <v>33617.5</v>
      </c>
      <c r="J19" s="178" t="s">
        <v>615</v>
      </c>
      <c r="K19" s="177">
        <f>57600-(57600*15%)</f>
        <v>48960</v>
      </c>
      <c r="L19" s="176">
        <f>73999-(73999*15%)</f>
        <v>62899.15</v>
      </c>
      <c r="M19" s="179"/>
      <c r="N19" s="179"/>
      <c r="O19" s="174"/>
    </row>
    <row r="20" spans="1:22" ht="14.25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</row>
    <row r="21" spans="1:22" ht="59.25" customHeight="1">
      <c r="A21" s="370" t="s">
        <v>627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T21" s="108"/>
      <c r="U21" s="108"/>
      <c r="V21" s="108"/>
    </row>
    <row r="22" spans="1:20" ht="54.75" customHeight="1">
      <c r="A22" s="182"/>
      <c r="B22" s="371" t="s">
        <v>628</v>
      </c>
      <c r="C22" s="372"/>
      <c r="D22" s="373" t="s">
        <v>629</v>
      </c>
      <c r="E22" s="373"/>
      <c r="F22" s="183"/>
      <c r="G22" s="183"/>
      <c r="H22" s="374" t="s">
        <v>630</v>
      </c>
      <c r="I22" s="374"/>
      <c r="J22" s="374"/>
      <c r="K22" s="184"/>
      <c r="L22" s="184"/>
      <c r="M22" s="185"/>
      <c r="Q22" s="375" t="s">
        <v>631</v>
      </c>
      <c r="R22" s="375"/>
      <c r="S22" s="375"/>
      <c r="T22" s="375"/>
    </row>
    <row r="23" spans="2:20" ht="42.75" customHeight="1">
      <c r="B23" s="371"/>
      <c r="C23" s="372"/>
      <c r="D23" s="186" t="s">
        <v>632</v>
      </c>
      <c r="E23" s="186" t="s">
        <v>633</v>
      </c>
      <c r="F23" s="186"/>
      <c r="G23" s="186"/>
      <c r="H23" s="374"/>
      <c r="I23" s="374"/>
      <c r="J23" s="374"/>
      <c r="K23" s="184"/>
      <c r="L23" s="184"/>
      <c r="M23" s="185"/>
      <c r="Q23" s="375"/>
      <c r="R23" s="375"/>
      <c r="S23" s="375"/>
      <c r="T23" s="375"/>
    </row>
    <row r="24" spans="2:20" ht="24.75" customHeight="1">
      <c r="B24" s="371"/>
      <c r="C24" s="372"/>
      <c r="D24" s="187" t="s">
        <v>634</v>
      </c>
      <c r="E24" s="187" t="s">
        <v>635</v>
      </c>
      <c r="F24" s="187"/>
      <c r="G24" s="187"/>
      <c r="H24" s="376" t="s">
        <v>636</v>
      </c>
      <c r="I24" s="376"/>
      <c r="J24" s="376"/>
      <c r="K24" s="170"/>
      <c r="L24" s="170"/>
      <c r="M24" s="170"/>
      <c r="Q24" s="375"/>
      <c r="R24" s="375"/>
      <c r="S24" s="375"/>
      <c r="T24" s="375"/>
    </row>
    <row r="25" spans="2:22" ht="6.75" customHeight="1">
      <c r="B25" s="123"/>
      <c r="C25" s="372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S25" s="378"/>
      <c r="T25" s="378"/>
      <c r="U25" s="378"/>
      <c r="V25" s="378"/>
    </row>
    <row r="26" spans="2:20" ht="21.75" customHeight="1">
      <c r="B26" s="175" t="s">
        <v>614</v>
      </c>
      <c r="C26" s="372"/>
      <c r="D26" s="176">
        <f>7750-(7750*15%)</f>
        <v>6587.5</v>
      </c>
      <c r="E26" s="176">
        <f>5950-(5950*15%)</f>
        <v>5057.5</v>
      </c>
      <c r="F26" s="177"/>
      <c r="G26" s="177"/>
      <c r="H26" s="379">
        <f>5800-(5800*15%)</f>
        <v>4930</v>
      </c>
      <c r="I26" s="379"/>
      <c r="J26" s="379"/>
      <c r="K26" s="179"/>
      <c r="L26" s="179"/>
      <c r="M26" s="179"/>
      <c r="Q26" s="188"/>
      <c r="R26" s="380" t="s">
        <v>637</v>
      </c>
      <c r="S26" s="380"/>
      <c r="T26" s="380"/>
    </row>
    <row r="27" spans="2:20" ht="21.75" customHeight="1">
      <c r="B27" s="175" t="s">
        <v>616</v>
      </c>
      <c r="C27" s="372"/>
      <c r="D27" s="176">
        <f>7950-(7950*15%)</f>
        <v>6757.5</v>
      </c>
      <c r="E27" s="177">
        <f>6100-(6100*15%)</f>
        <v>5185</v>
      </c>
      <c r="F27" s="177"/>
      <c r="G27" s="177"/>
      <c r="H27" s="379">
        <f aca="true" t="shared" si="0" ref="H27:H37">5800-(5800*15%)</f>
        <v>4930</v>
      </c>
      <c r="I27" s="379"/>
      <c r="J27" s="379"/>
      <c r="K27" s="179"/>
      <c r="L27" s="179"/>
      <c r="M27" s="179"/>
      <c r="Q27" s="378"/>
      <c r="R27" s="378"/>
      <c r="S27" s="378"/>
      <c r="T27" s="378"/>
    </row>
    <row r="28" spans="2:20" ht="21.75" customHeight="1">
      <c r="B28" s="175" t="s">
        <v>617</v>
      </c>
      <c r="C28" s="372"/>
      <c r="D28" s="180">
        <f>8250-(8250*15%)</f>
        <v>7012.5</v>
      </c>
      <c r="E28" s="177">
        <f>6300-(6300*15%)</f>
        <v>5355</v>
      </c>
      <c r="F28" s="177"/>
      <c r="G28" s="177"/>
      <c r="H28" s="379">
        <f t="shared" si="0"/>
        <v>4930</v>
      </c>
      <c r="I28" s="379"/>
      <c r="J28" s="379"/>
      <c r="K28" s="179"/>
      <c r="L28" s="179"/>
      <c r="M28" s="179"/>
      <c r="Q28" s="189"/>
      <c r="R28" s="380" t="s">
        <v>638</v>
      </c>
      <c r="S28" s="380"/>
      <c r="T28" s="380"/>
    </row>
    <row r="29" spans="2:20" ht="21.75" customHeight="1">
      <c r="B29" s="175" t="s">
        <v>618</v>
      </c>
      <c r="C29" s="372"/>
      <c r="D29" s="177">
        <f>8900-(8900*15%)</f>
        <v>7565</v>
      </c>
      <c r="E29" s="177">
        <f>6800-(6800*15%)</f>
        <v>5780</v>
      </c>
      <c r="F29" s="177"/>
      <c r="G29" s="177"/>
      <c r="H29" s="379">
        <f t="shared" si="0"/>
        <v>4930</v>
      </c>
      <c r="I29" s="379"/>
      <c r="J29" s="379"/>
      <c r="K29" s="179"/>
      <c r="L29" s="179"/>
      <c r="M29" s="179"/>
      <c r="N29" s="190"/>
      <c r="O29" s="190"/>
      <c r="P29" s="190"/>
      <c r="Q29" s="378"/>
      <c r="R29" s="378"/>
      <c r="S29" s="378"/>
      <c r="T29" s="378"/>
    </row>
    <row r="30" spans="2:20" ht="21.75" customHeight="1">
      <c r="B30" s="175" t="s">
        <v>619</v>
      </c>
      <c r="C30" s="372"/>
      <c r="D30" s="177">
        <f>8900-(8900*15%)</f>
        <v>7565</v>
      </c>
      <c r="E30" s="177">
        <f>6800-(6800*15%)</f>
        <v>5780</v>
      </c>
      <c r="F30" s="177"/>
      <c r="G30" s="177"/>
      <c r="H30" s="379">
        <f t="shared" si="0"/>
        <v>4930</v>
      </c>
      <c r="I30" s="379"/>
      <c r="J30" s="379"/>
      <c r="K30" s="179"/>
      <c r="L30" s="179"/>
      <c r="M30" s="179"/>
      <c r="Q30" s="191"/>
      <c r="R30" s="380" t="s">
        <v>639</v>
      </c>
      <c r="S30" s="380"/>
      <c r="T30" s="380"/>
    </row>
    <row r="31" spans="2:20" ht="21.75" customHeight="1">
      <c r="B31" s="175" t="s">
        <v>620</v>
      </c>
      <c r="C31" s="372"/>
      <c r="D31" s="176">
        <f>9350-(9350*15%)</f>
        <v>7947.5</v>
      </c>
      <c r="E31" s="176">
        <f>7150-(7150*15%)</f>
        <v>6077.5</v>
      </c>
      <c r="F31" s="177"/>
      <c r="G31" s="177"/>
      <c r="H31" s="379">
        <f t="shared" si="0"/>
        <v>4930</v>
      </c>
      <c r="I31" s="379"/>
      <c r="J31" s="379"/>
      <c r="K31" s="179"/>
      <c r="L31" s="179"/>
      <c r="M31" s="179"/>
      <c r="Q31" s="378"/>
      <c r="R31" s="378"/>
      <c r="S31" s="378"/>
      <c r="T31" s="378"/>
    </row>
    <row r="32" spans="2:20" ht="21.75" customHeight="1">
      <c r="B32" s="175" t="s">
        <v>621</v>
      </c>
      <c r="C32" s="372"/>
      <c r="D32" s="177">
        <f>9900-(9900*15%)</f>
        <v>8415</v>
      </c>
      <c r="E32" s="177">
        <f>7600-(7600*15%)</f>
        <v>6460</v>
      </c>
      <c r="F32" s="177"/>
      <c r="G32" s="177"/>
      <c r="H32" s="379">
        <f t="shared" si="0"/>
        <v>4930</v>
      </c>
      <c r="I32" s="379"/>
      <c r="J32" s="379"/>
      <c r="K32" s="179"/>
      <c r="L32" s="179"/>
      <c r="M32" s="179"/>
      <c r="Q32" s="192"/>
      <c r="R32" s="380" t="s">
        <v>640</v>
      </c>
      <c r="S32" s="380"/>
      <c r="T32" s="380"/>
    </row>
    <row r="33" spans="2:13" ht="21.75" customHeight="1">
      <c r="B33" s="175" t="s">
        <v>622</v>
      </c>
      <c r="C33" s="372"/>
      <c r="D33" s="176">
        <f>10950-(10950*15%)</f>
        <v>9307.5</v>
      </c>
      <c r="E33" s="176">
        <f>8350-(8350*15%)</f>
        <v>7097.5</v>
      </c>
      <c r="F33" s="177"/>
      <c r="G33" s="177"/>
      <c r="H33" s="379">
        <f t="shared" si="0"/>
        <v>4930</v>
      </c>
      <c r="I33" s="379"/>
      <c r="J33" s="379"/>
      <c r="K33" s="179"/>
      <c r="L33" s="179"/>
      <c r="M33" s="179"/>
    </row>
    <row r="34" spans="2:13" ht="21.75" customHeight="1">
      <c r="B34" s="175" t="s">
        <v>623</v>
      </c>
      <c r="C34" s="372"/>
      <c r="D34" s="176">
        <f>10550-(10550*15%)</f>
        <v>8967.5</v>
      </c>
      <c r="E34" s="177">
        <f>8100-(8100*15%)</f>
        <v>6885</v>
      </c>
      <c r="F34" s="177"/>
      <c r="G34" s="177"/>
      <c r="H34" s="379">
        <f t="shared" si="0"/>
        <v>4930</v>
      </c>
      <c r="I34" s="379"/>
      <c r="J34" s="379"/>
      <c r="K34" s="179"/>
      <c r="L34" s="179"/>
      <c r="M34" s="179"/>
    </row>
    <row r="35" spans="2:13" ht="21.75" customHeight="1">
      <c r="B35" s="175" t="s">
        <v>624</v>
      </c>
      <c r="C35" s="372"/>
      <c r="D35" s="176">
        <f>11150-(11150*15%)</f>
        <v>9477.5</v>
      </c>
      <c r="E35" s="177">
        <f>8500-(8500*15%)</f>
        <v>7225</v>
      </c>
      <c r="F35" s="177"/>
      <c r="G35" s="177"/>
      <c r="H35" s="379">
        <f t="shared" si="0"/>
        <v>4930</v>
      </c>
      <c r="I35" s="379"/>
      <c r="J35" s="379"/>
      <c r="K35" s="179"/>
      <c r="L35" s="179"/>
      <c r="M35" s="179"/>
    </row>
    <row r="36" spans="2:13" ht="21.75" customHeight="1">
      <c r="B36" s="175" t="s">
        <v>625</v>
      </c>
      <c r="C36" s="372"/>
      <c r="D36" s="176">
        <f>11050-(11050*15%)</f>
        <v>9392.5</v>
      </c>
      <c r="E36" s="176">
        <f>8450-(8450*15%)</f>
        <v>7182.5</v>
      </c>
      <c r="F36" s="177"/>
      <c r="G36" s="177"/>
      <c r="H36" s="379">
        <f t="shared" si="0"/>
        <v>4930</v>
      </c>
      <c r="I36" s="379"/>
      <c r="J36" s="379"/>
      <c r="K36" s="179"/>
      <c r="L36" s="179"/>
      <c r="M36" s="179"/>
    </row>
    <row r="37" spans="2:13" ht="21.75" customHeight="1">
      <c r="B37" s="175" t="s">
        <v>626</v>
      </c>
      <c r="C37" s="372"/>
      <c r="D37" s="177">
        <f>11700-(11700*15%)</f>
        <v>9945</v>
      </c>
      <c r="E37" s="176">
        <f>8950-(8950*15%)</f>
        <v>7607.5</v>
      </c>
      <c r="F37" s="177"/>
      <c r="G37" s="177"/>
      <c r="H37" s="379">
        <f t="shared" si="0"/>
        <v>4930</v>
      </c>
      <c r="I37" s="379"/>
      <c r="J37" s="379"/>
      <c r="K37" s="179"/>
      <c r="L37" s="179"/>
      <c r="M37" s="179"/>
    </row>
    <row r="38" spans="2:4" ht="14.25">
      <c r="B38" s="23"/>
      <c r="C38" s="23"/>
      <c r="D38" s="23"/>
    </row>
    <row r="39" spans="2:4" ht="14.25">
      <c r="B39" s="23"/>
      <c r="C39" s="23"/>
      <c r="D39" s="23"/>
    </row>
    <row r="40" spans="2:4" ht="14.25">
      <c r="B40" s="23"/>
      <c r="C40" s="23"/>
      <c r="D40" s="23"/>
    </row>
    <row r="41" spans="2:4" ht="14.25">
      <c r="B41" s="23"/>
      <c r="C41" s="23"/>
      <c r="D41" s="23"/>
    </row>
    <row r="42" spans="2:4" ht="14.25">
      <c r="B42" s="23"/>
      <c r="C42" s="23"/>
      <c r="D42" s="23"/>
    </row>
    <row r="45" ht="14.25">
      <c r="H45" s="193" t="s">
        <v>641</v>
      </c>
    </row>
  </sheetData>
  <sheetProtection selectLockedCells="1" selectUnlockedCells="1"/>
  <mergeCells count="45">
    <mergeCell ref="H37:J37"/>
    <mergeCell ref="H32:J32"/>
    <mergeCell ref="R32:T32"/>
    <mergeCell ref="H33:J33"/>
    <mergeCell ref="H34:J34"/>
    <mergeCell ref="H35:J35"/>
    <mergeCell ref="H36:J36"/>
    <mergeCell ref="H29:J29"/>
    <mergeCell ref="Q29:T29"/>
    <mergeCell ref="H30:J30"/>
    <mergeCell ref="R30:T30"/>
    <mergeCell ref="H31:J31"/>
    <mergeCell ref="Q31:T31"/>
    <mergeCell ref="H26:J26"/>
    <mergeCell ref="R26:T26"/>
    <mergeCell ref="H27:J27"/>
    <mergeCell ref="Q27:T27"/>
    <mergeCell ref="H28:J28"/>
    <mergeCell ref="R28:T28"/>
    <mergeCell ref="A20:V20"/>
    <mergeCell ref="A21:O21"/>
    <mergeCell ref="B22:B24"/>
    <mergeCell ref="C22:C37"/>
    <mergeCell ref="D22:E22"/>
    <mergeCell ref="H22:J23"/>
    <mergeCell ref="Q22:T24"/>
    <mergeCell ref="H24:J24"/>
    <mergeCell ref="D25:O25"/>
    <mergeCell ref="S25:V25"/>
    <mergeCell ref="K3:K5"/>
    <mergeCell ref="L3:L5"/>
    <mergeCell ref="M3:M5"/>
    <mergeCell ref="N3:N5"/>
    <mergeCell ref="D4:D5"/>
    <mergeCell ref="E4:E5"/>
    <mergeCell ref="A1:K1"/>
    <mergeCell ref="O1:V1"/>
    <mergeCell ref="W1:Y1"/>
    <mergeCell ref="A2:G2"/>
    <mergeCell ref="O2:V2"/>
    <mergeCell ref="B3:B6"/>
    <mergeCell ref="C3:C19"/>
    <mergeCell ref="D3:E3"/>
    <mergeCell ref="I3:I5"/>
    <mergeCell ref="J3:J5"/>
  </mergeCells>
  <hyperlinks>
    <hyperlink ref="W1" location="Меню!A2" display="возврат в главное меню"/>
    <hyperlink ref="H45" location="Меню!A1" display="Меню!A1"/>
  </hyperlinks>
  <printOptions/>
  <pageMargins left="0.7" right="0.7" top="0.75" bottom="0.75" header="0.5118055555555555" footer="0.5118055555555555"/>
  <pageSetup horizontalDpi="300" verticalDpi="3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Куринова</dc:creator>
  <cp:keywords/>
  <dc:description/>
  <cp:lastModifiedBy>Ирина Куринова</cp:lastModifiedBy>
  <dcterms:created xsi:type="dcterms:W3CDTF">2020-08-27T07:01:41Z</dcterms:created>
  <dcterms:modified xsi:type="dcterms:W3CDTF">2020-08-27T07:01:41Z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